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filterPrivacy="1" showInkAnnotation="0" autoCompressPictures="0"/>
  <xr:revisionPtr revIDLastSave="0" documentId="8_{50A3A872-528C-4E74-99CA-BE19F1722B26}" xr6:coauthVersionLast="36" xr6:coauthVersionMax="36" xr10:uidLastSave="{00000000-0000-0000-0000-000000000000}"/>
  <bookViews>
    <workbookView xWindow="24" yWindow="12" windowWidth="22392" windowHeight="8988" tabRatio="966" firstSheet="7" activeTab="7" xr2:uid="{00000000-000D-0000-FFFF-FFFF00000000}"/>
  </bookViews>
  <sheets>
    <sheet name="Index" sheetId="9" r:id="rId1"/>
    <sheet name="A. Methodology Overview" sheetId="4" r:id="rId2"/>
    <sheet name="A1. 2018 Data Quality Report" sheetId="16" r:id="rId3"/>
    <sheet name="B. APS Questionnaire" sheetId="8" r:id="rId4"/>
    <sheet name="C. Strata+Fieldwork" sheetId="1" r:id="rId5"/>
    <sheet name="D. Population Statistics" sheetId="3" r:id="rId6"/>
    <sheet name="E. Weights" sheetId="5" r:id="rId7"/>
    <sheet name="F. Education" sheetId="6" r:id="rId8"/>
    <sheet name="E1. Sample &amp; Weights Check" sheetId="15" r:id="rId9"/>
    <sheet name="E2. Weights Check" sheetId="12" r:id="rId10"/>
    <sheet name="F. Proposal Review" sheetId="14" r:id="rId11"/>
    <sheet name="G. Data Review" sheetId="13" r:id="rId12"/>
  </sheets>
  <calcPr calcId="191028"/>
  <extLst>
    <ext xmlns:mx="http://schemas.microsoft.com/office/mac/excel/2008/main" uri="{7523E5D3-25F3-A5E0-1632-64F254C22452}">
      <mx:ArchID Flags="2"/>
    </ext>
  </extLst>
</workbook>
</file>

<file path=xl/calcChain.xml><?xml version="1.0" encoding="utf-8"?>
<calcChain xmlns="http://schemas.openxmlformats.org/spreadsheetml/2006/main">
  <c r="Q10" i="1" l="1"/>
  <c r="R10" i="1"/>
  <c r="Q11" i="1"/>
  <c r="R11" i="1"/>
  <c r="E52" i="16"/>
  <c r="E51" i="16"/>
  <c r="D51" i="16"/>
  <c r="I22" i="16"/>
  <c r="I21" i="16"/>
  <c r="I20" i="16"/>
  <c r="I19" i="16"/>
  <c r="I18" i="16"/>
  <c r="I17" i="16"/>
  <c r="I16" i="16"/>
  <c r="I15" i="16"/>
  <c r="I14" i="16"/>
  <c r="I13" i="16"/>
  <c r="I12" i="16"/>
  <c r="I11" i="16"/>
  <c r="D38" i="4"/>
  <c r="S11" i="15"/>
  <c r="J66" i="15"/>
  <c r="J67" i="15"/>
  <c r="J68" i="15"/>
  <c r="J69" i="15"/>
  <c r="J70" i="15"/>
  <c r="J71" i="15"/>
  <c r="J72" i="15"/>
  <c r="K66" i="15"/>
  <c r="K67" i="15"/>
  <c r="K68" i="15"/>
  <c r="K69" i="15"/>
  <c r="K70" i="15"/>
  <c r="K71" i="15"/>
  <c r="K72" i="15"/>
  <c r="K73" i="15"/>
  <c r="R12" i="15"/>
  <c r="Q12" i="15"/>
  <c r="P12" i="15"/>
  <c r="D61" i="15"/>
  <c r="D62" i="15"/>
  <c r="D63" i="15"/>
  <c r="D64" i="15"/>
  <c r="D65" i="15"/>
  <c r="D66" i="15"/>
  <c r="E61" i="15"/>
  <c r="E62" i="15"/>
  <c r="E63" i="15"/>
  <c r="E64" i="15"/>
  <c r="E65" i="15"/>
  <c r="E66" i="15"/>
  <c r="E67" i="15"/>
  <c r="E17" i="15"/>
  <c r="E16" i="15"/>
  <c r="D16" i="15"/>
  <c r="K27" i="15"/>
  <c r="J27" i="15"/>
  <c r="K17" i="15"/>
  <c r="J17" i="15"/>
  <c r="E25" i="15"/>
  <c r="D25" i="15"/>
  <c r="I130" i="15"/>
  <c r="K9" i="4"/>
  <c r="O9" i="4"/>
  <c r="N9" i="4"/>
  <c r="L9" i="4"/>
  <c r="M9" i="4"/>
  <c r="J9" i="4"/>
  <c r="H9" i="4"/>
  <c r="I9" i="4"/>
  <c r="F19" i="12"/>
  <c r="F18" i="12"/>
  <c r="F17" i="12"/>
  <c r="F16" i="12"/>
  <c r="F15" i="12"/>
  <c r="F14" i="12"/>
  <c r="F13" i="12"/>
  <c r="F12" i="12"/>
  <c r="F11" i="12"/>
  <c r="F10" i="12"/>
  <c r="F9" i="12"/>
  <c r="F8" i="12"/>
  <c r="O80" i="3"/>
  <c r="N80" i="3"/>
  <c r="M80" i="3"/>
  <c r="L80" i="3"/>
  <c r="K80" i="3"/>
  <c r="J80" i="3"/>
  <c r="I80" i="3"/>
  <c r="H80" i="3"/>
  <c r="G80" i="3"/>
  <c r="F80" i="3"/>
  <c r="E80" i="3"/>
  <c r="D80" i="3"/>
  <c r="M54" i="3"/>
  <c r="L54" i="3"/>
  <c r="K54" i="3"/>
  <c r="J54" i="3"/>
  <c r="I54" i="3"/>
  <c r="H54" i="3"/>
  <c r="G54" i="3"/>
  <c r="F54" i="3"/>
  <c r="E54" i="3"/>
  <c r="D54" i="3"/>
  <c r="I122" i="15"/>
  <c r="K18" i="15"/>
  <c r="E26" i="15"/>
  <c r="K28" i="15"/>
  <c r="I129" i="15"/>
  <c r="I128" i="15"/>
  <c r="I127" i="15"/>
  <c r="I126" i="15"/>
  <c r="I125" i="15"/>
  <c r="I121" i="15"/>
  <c r="I120" i="15"/>
  <c r="I119" i="15"/>
  <c r="I118" i="15"/>
  <c r="I117" i="15"/>
  <c r="I116" i="15"/>
  <c r="N53" i="3"/>
  <c r="G19" i="12"/>
  <c r="N52" i="3"/>
  <c r="G18" i="12"/>
  <c r="N51" i="3"/>
  <c r="G17" i="12"/>
  <c r="N50" i="3"/>
  <c r="G16" i="12"/>
  <c r="N49" i="3"/>
  <c r="G15" i="12"/>
  <c r="N48" i="3"/>
  <c r="G14" i="12"/>
  <c r="N47" i="3"/>
  <c r="G13" i="12"/>
  <c r="N46" i="3"/>
  <c r="G12" i="12"/>
  <c r="N45" i="3"/>
  <c r="G11" i="12"/>
  <c r="N44" i="3"/>
  <c r="G10" i="12"/>
  <c r="N43" i="3"/>
  <c r="G9" i="12"/>
  <c r="N42" i="3"/>
  <c r="G8" i="12"/>
  <c r="C118" i="15"/>
  <c r="C117" i="15"/>
  <c r="C116" i="15"/>
  <c r="C115" i="15"/>
  <c r="C114" i="15"/>
  <c r="C111" i="15"/>
  <c r="C110" i="15"/>
  <c r="C109" i="15"/>
  <c r="C108" i="15"/>
  <c r="C107" i="15"/>
  <c r="C106" i="15"/>
  <c r="B42" i="6"/>
  <c r="B31" i="6"/>
  <c r="D29" i="6"/>
  <c r="B36" i="6"/>
  <c r="B4" i="13"/>
  <c r="B4" i="14"/>
  <c r="B40" i="6"/>
  <c r="P79" i="3"/>
  <c r="P78" i="3"/>
  <c r="P77" i="3"/>
  <c r="P76" i="3"/>
  <c r="P75" i="3"/>
  <c r="P74" i="3"/>
  <c r="P73" i="3"/>
  <c r="P72" i="3"/>
  <c r="P71" i="3"/>
  <c r="P70" i="3"/>
  <c r="P69" i="3"/>
  <c r="P68" i="3"/>
  <c r="D20" i="12"/>
  <c r="D29" i="3"/>
  <c r="E29" i="3"/>
  <c r="F29" i="3"/>
  <c r="I29" i="3"/>
  <c r="B46" i="6"/>
  <c r="B32" i="6"/>
  <c r="B50" i="6"/>
  <c r="G20" i="12"/>
  <c r="H20" i="12"/>
  <c r="I13" i="12"/>
  <c r="J13" i="12"/>
  <c r="K13" i="12"/>
  <c r="I9" i="12"/>
  <c r="J9" i="12"/>
  <c r="K9" i="12"/>
  <c r="B51" i="6"/>
  <c r="B43" i="6"/>
  <c r="B33" i="6"/>
  <c r="B49" i="6"/>
  <c r="B45" i="6"/>
  <c r="B39" i="6"/>
  <c r="B35" i="6"/>
  <c r="B37" i="6"/>
  <c r="B48" i="6"/>
  <c r="B44" i="6"/>
  <c r="B38" i="6"/>
  <c r="B34" i="6"/>
  <c r="B47" i="6"/>
  <c r="I17" i="12"/>
  <c r="J17" i="12"/>
  <c r="K17" i="12"/>
  <c r="I16" i="12"/>
  <c r="J16" i="12"/>
  <c r="K16" i="12"/>
  <c r="I12" i="12"/>
  <c r="J12" i="12"/>
  <c r="K12" i="12"/>
  <c r="I8" i="12"/>
  <c r="J8" i="12"/>
  <c r="K8" i="12"/>
  <c r="M8" i="12"/>
  <c r="I18" i="12"/>
  <c r="J18" i="12"/>
  <c r="K18" i="12"/>
  <c r="I10" i="12"/>
  <c r="J10" i="12"/>
  <c r="K10" i="12"/>
  <c r="I14" i="12"/>
  <c r="J14" i="12"/>
  <c r="K14" i="12"/>
  <c r="I15" i="12"/>
  <c r="J15" i="12"/>
  <c r="K15" i="12"/>
  <c r="I19" i="12"/>
  <c r="J19" i="12"/>
  <c r="K19" i="12"/>
  <c r="I11" i="12"/>
  <c r="J11" i="12"/>
  <c r="K11" i="12"/>
  <c r="E69" i="15"/>
  <c r="E68" i="15"/>
  <c r="N24" i="3"/>
  <c r="AE24" i="3"/>
  <c r="N25" i="3"/>
  <c r="AE25" i="3"/>
  <c r="O28" i="3"/>
  <c r="AF28" i="3"/>
  <c r="O26" i="3"/>
  <c r="AF26" i="3"/>
  <c r="O24" i="3"/>
  <c r="AF24" i="3"/>
  <c r="N26" i="3"/>
  <c r="AE26" i="3"/>
  <c r="N23" i="3"/>
  <c r="AE23" i="3"/>
  <c r="N27" i="3"/>
  <c r="AE27" i="3"/>
  <c r="O27" i="3"/>
  <c r="AF27" i="3"/>
  <c r="O25" i="3"/>
  <c r="AF25" i="3"/>
  <c r="O23" i="3"/>
  <c r="AF23" i="3"/>
  <c r="N28" i="3"/>
  <c r="AE28" i="3"/>
  <c r="K75" i="15"/>
  <c r="K74" i="15"/>
  <c r="AG28" i="3"/>
  <c r="Z28" i="3"/>
  <c r="AG27" i="3"/>
  <c r="Z27" i="3"/>
  <c r="AA26" i="3"/>
  <c r="AH26" i="3"/>
  <c r="D32" i="15"/>
  <c r="E30" i="15"/>
  <c r="D31" i="15"/>
  <c r="E34" i="15"/>
  <c r="E31" i="15"/>
  <c r="E33" i="15"/>
  <c r="E32" i="15"/>
  <c r="D30" i="15"/>
  <c r="D33" i="15"/>
  <c r="D34" i="15"/>
  <c r="AA23" i="3"/>
  <c r="AH23" i="3"/>
  <c r="Z23" i="3"/>
  <c r="AG23" i="3"/>
  <c r="AA28" i="3"/>
  <c r="AH28" i="3"/>
  <c r="J35" i="15"/>
  <c r="J36" i="15"/>
  <c r="J37" i="15"/>
  <c r="K34" i="15"/>
  <c r="K32" i="15"/>
  <c r="K33" i="15"/>
  <c r="K35" i="15"/>
  <c r="J32" i="15"/>
  <c r="J33" i="15"/>
  <c r="K37" i="15"/>
  <c r="J34" i="15"/>
  <c r="K36" i="15"/>
  <c r="AH25" i="3"/>
  <c r="AA25" i="3"/>
  <c r="AG26" i="3"/>
  <c r="Z26" i="3"/>
  <c r="Z25" i="3"/>
  <c r="AG25" i="3"/>
  <c r="AH27" i="3"/>
  <c r="AA27" i="3"/>
  <c r="AA24" i="3"/>
  <c r="AH24" i="3"/>
  <c r="Z24" i="3"/>
  <c r="AG24" i="3"/>
  <c r="K80" i="15"/>
  <c r="K100" i="15"/>
  <c r="J38" i="15"/>
  <c r="J76" i="15"/>
  <c r="J96" i="15"/>
  <c r="K98" i="15"/>
  <c r="K78" i="15"/>
  <c r="D70" i="15"/>
  <c r="D35" i="15"/>
  <c r="D88" i="15"/>
  <c r="E92" i="15"/>
  <c r="E74" i="15"/>
  <c r="J98" i="15"/>
  <c r="J78" i="15"/>
  <c r="K99" i="15"/>
  <c r="K79" i="15"/>
  <c r="J81" i="15"/>
  <c r="J101" i="15"/>
  <c r="E90" i="15"/>
  <c r="E72" i="15"/>
  <c r="D89" i="15"/>
  <c r="D71" i="15"/>
  <c r="K101" i="15"/>
  <c r="K81" i="15"/>
  <c r="K97" i="15"/>
  <c r="K77" i="15"/>
  <c r="J100" i="15"/>
  <c r="J80" i="15"/>
  <c r="D74" i="15"/>
  <c r="D92" i="15"/>
  <c r="E73" i="15"/>
  <c r="E91" i="15"/>
  <c r="E35" i="15"/>
  <c r="E70" i="15"/>
  <c r="E88" i="15"/>
  <c r="J77" i="15"/>
  <c r="J97" i="15"/>
  <c r="K38" i="15"/>
  <c r="K96" i="15"/>
  <c r="K76" i="15"/>
  <c r="J79" i="15"/>
  <c r="J99" i="15"/>
  <c r="D91" i="15"/>
  <c r="D73" i="15"/>
  <c r="E71" i="15"/>
  <c r="E89" i="15"/>
  <c r="D90" i="15"/>
  <c r="D72" i="15"/>
  <c r="E54" i="15"/>
  <c r="E95" i="15"/>
  <c r="J106" i="15"/>
  <c r="J60" i="15"/>
  <c r="K102" i="15"/>
  <c r="K82" i="15"/>
  <c r="E42" i="15"/>
  <c r="E76" i="15"/>
  <c r="D98" i="15"/>
  <c r="D57" i="15"/>
  <c r="K84" i="15"/>
  <c r="K46" i="15"/>
  <c r="D77" i="15"/>
  <c r="D43" i="15"/>
  <c r="J62" i="15"/>
  <c r="J108" i="15"/>
  <c r="J85" i="15"/>
  <c r="J47" i="15"/>
  <c r="D53" i="15"/>
  <c r="D94" i="15"/>
  <c r="D101" i="15"/>
  <c r="K105" i="15"/>
  <c r="K59" i="15"/>
  <c r="K61" i="15"/>
  <c r="K107" i="15"/>
  <c r="E43" i="15"/>
  <c r="E77" i="15"/>
  <c r="J86" i="15"/>
  <c r="J48" i="15"/>
  <c r="J104" i="15"/>
  <c r="J58" i="15"/>
  <c r="E75" i="15"/>
  <c r="E47" i="15"/>
  <c r="E93" i="15"/>
  <c r="E58" i="15"/>
  <c r="D46" i="15"/>
  <c r="D80" i="15"/>
  <c r="K104" i="15"/>
  <c r="K58" i="15"/>
  <c r="D95" i="15"/>
  <c r="D54" i="15"/>
  <c r="J88" i="15"/>
  <c r="J50" i="15"/>
  <c r="J59" i="15"/>
  <c r="J105" i="15"/>
  <c r="D75" i="15"/>
  <c r="D47" i="15"/>
  <c r="E36" i="15"/>
  <c r="D93" i="15"/>
  <c r="D58" i="15"/>
  <c r="J57" i="15"/>
  <c r="J63" i="15"/>
  <c r="J103" i="15"/>
  <c r="J111" i="15"/>
  <c r="K87" i="15"/>
  <c r="K49" i="15"/>
  <c r="D44" i="15"/>
  <c r="D78" i="15"/>
  <c r="D45" i="15"/>
  <c r="D79" i="15"/>
  <c r="K45" i="15"/>
  <c r="K51" i="15"/>
  <c r="K83" i="15"/>
  <c r="J46" i="15"/>
  <c r="J84" i="15"/>
  <c r="E56" i="15"/>
  <c r="E97" i="15"/>
  <c r="J87" i="15"/>
  <c r="J49" i="15"/>
  <c r="K50" i="15"/>
  <c r="K88" i="15"/>
  <c r="E78" i="15"/>
  <c r="E44" i="15"/>
  <c r="K86" i="15"/>
  <c r="K48" i="15"/>
  <c r="E46" i="15"/>
  <c r="E80" i="15"/>
  <c r="D76" i="15"/>
  <c r="D83" i="15"/>
  <c r="D42" i="15"/>
  <c r="J45" i="15"/>
  <c r="J51" i="15"/>
  <c r="J83" i="15"/>
  <c r="J91" i="15"/>
  <c r="D55" i="15"/>
  <c r="D96" i="15"/>
  <c r="D56" i="15"/>
  <c r="D97" i="15"/>
  <c r="K103" i="15"/>
  <c r="K57" i="15"/>
  <c r="K63" i="15"/>
  <c r="E94" i="15"/>
  <c r="E53" i="15"/>
  <c r="E79" i="15"/>
  <c r="E45" i="15"/>
  <c r="J107" i="15"/>
  <c r="J61" i="15"/>
  <c r="K108" i="15"/>
  <c r="K62" i="15"/>
  <c r="E96" i="15"/>
  <c r="E55" i="15"/>
  <c r="K60" i="15"/>
  <c r="K106" i="15"/>
  <c r="E98" i="15"/>
  <c r="E57" i="15"/>
  <c r="K47" i="15"/>
  <c r="K85" i="15"/>
  <c r="J82" i="15"/>
  <c r="J102" i="15"/>
  <c r="K39" i="15"/>
</calcChain>
</file>

<file path=xl/sharedStrings.xml><?xml version="1.0" encoding="utf-8"?>
<sst xmlns="http://schemas.openxmlformats.org/spreadsheetml/2006/main" count="894" uniqueCount="546">
  <si>
    <t>worksheet</t>
  </si>
  <si>
    <t>description</t>
  </si>
  <si>
    <t xml:space="preserve">completed by </t>
  </si>
  <si>
    <t>when</t>
  </si>
  <si>
    <t>A</t>
  </si>
  <si>
    <t>Methodology Overview</t>
  </si>
  <si>
    <t>Information about proposed APS methodology</t>
  </si>
  <si>
    <t>team</t>
  </si>
  <si>
    <t>before data collection</t>
  </si>
  <si>
    <t>B</t>
  </si>
  <si>
    <t>APS Questionnaire</t>
  </si>
  <si>
    <t xml:space="preserve">Questions about contents of team APS </t>
  </si>
  <si>
    <t>C</t>
  </si>
  <si>
    <t>Strata+Fieldwork</t>
  </si>
  <si>
    <t>Information on sample strata to be employed</t>
  </si>
  <si>
    <r>
      <rPr>
        <sz val="11"/>
        <color rgb="FF008000"/>
        <rFont val="Calibri"/>
        <family val="2"/>
      </rPr>
      <t>before</t>
    </r>
    <r>
      <rPr>
        <sz val="11"/>
        <color indexed="8"/>
        <rFont val="Calibri"/>
        <family val="2"/>
      </rPr>
      <t xml:space="preserve"> </t>
    </r>
    <r>
      <rPr>
        <sz val="11"/>
        <color rgb="FFFF6600"/>
        <rFont val="Calibri"/>
        <family val="2"/>
      </rPr>
      <t>&amp; after data collection</t>
    </r>
  </si>
  <si>
    <t>D</t>
  </si>
  <si>
    <t>Population Statistics</t>
  </si>
  <si>
    <t>Most recent population statistics</t>
  </si>
  <si>
    <t>E</t>
  </si>
  <si>
    <t>Weights</t>
  </si>
  <si>
    <t>Information about team provided weights</t>
  </si>
  <si>
    <t>F</t>
  </si>
  <si>
    <t>Education</t>
  </si>
  <si>
    <t>Information about education variable</t>
  </si>
  <si>
    <t>team &amp; data manager</t>
  </si>
  <si>
    <t>E1</t>
  </si>
  <si>
    <t>Sample &amp; Weights Check</t>
  </si>
  <si>
    <t>Check if weighted &amp; unweighted sample representative</t>
  </si>
  <si>
    <t>data manager</t>
  </si>
  <si>
    <t>after data collection</t>
  </si>
  <si>
    <t>E2</t>
  </si>
  <si>
    <t>Weights Check</t>
  </si>
  <si>
    <t>Check if weight reflects population by strata</t>
  </si>
  <si>
    <t>Proposal Review</t>
  </si>
  <si>
    <t>Feedback and questions about APS Proposal</t>
  </si>
  <si>
    <t>G</t>
  </si>
  <si>
    <t>Interim Data Review</t>
  </si>
  <si>
    <t>Feedback and questions about Interim APS Dataset (if submitted)</t>
  </si>
  <si>
    <t>during data collection</t>
  </si>
  <si>
    <t>Data Review</t>
  </si>
  <si>
    <t>Feedback and questions about APS Dataset</t>
  </si>
  <si>
    <t>Skip Logic Errors</t>
  </si>
  <si>
    <t>Summary of survey skip logic errors (if any)</t>
  </si>
  <si>
    <t>2019 GEM APS Survey Methodology Overview</t>
  </si>
  <si>
    <t xml:space="preserve">Have your survey vendor answer the following questions (in English) in as much detail as possible and submit this document with your survey vendor’s official proposal.  </t>
  </si>
  <si>
    <t>Use X to mark box</t>
  </si>
  <si>
    <t>INFORMATION FROM METHODOLOGY OVERVIEW TABLE TO THE LEFT GATHERED AUTOMATICALLY FOR GLOBAL REPORT. DO NOT WRITE IN TABLE BELOW BUT MAKE SURE INFORMATION IS ACCURATE.</t>
  </si>
  <si>
    <t xml:space="preserve"> </t>
  </si>
  <si>
    <t>Basic Information</t>
  </si>
  <si>
    <t>Age range</t>
  </si>
  <si>
    <t>Projected sample size</t>
  </si>
  <si>
    <t>Interview Method</t>
  </si>
  <si>
    <t>Sampling Methodology</t>
  </si>
  <si>
    <t>Sample Design</t>
  </si>
  <si>
    <t>Vendor Name</t>
  </si>
  <si>
    <t>Number of contact attempts</t>
  </si>
  <si>
    <t>Number of Call-backs</t>
  </si>
  <si>
    <t>The preferred age range for the target population for the GEM Adult Population Survey (APS) is 18 to 64.  An age range of 18 to 99 may also be used.  What is the age range for your target population?</t>
  </si>
  <si>
    <t>18-99</t>
  </si>
  <si>
    <t>18-64</t>
  </si>
  <si>
    <t>x</t>
  </si>
  <si>
    <t>Other - please explain below:</t>
  </si>
  <si>
    <t>Explain "other"</t>
  </si>
  <si>
    <t>What is the definition of household in your country e.g. official definition by a government department such as 'a group of individuals that live permanently under the same roof and share food and expenses’?</t>
  </si>
  <si>
    <t xml:space="preserve">Eurostat definition:
    -Persons usually resident, related to other members;
    -Persons usually resident, not related to other members;
    -Resident boarders, lodgers, tenants (for at least 6 months);
    -Visitors (for at least 6 months);
    -Live-in domestic servants, au-pairs (for at least 6 months);
    -Persons usually resident, but temporarily absent from the dwelling;
    -Children of the household being educated away from home;
    -Persons absent for long periods, but having household ties;
    -Persons temporarily absent (for less than six months) but having household ties.
</t>
  </si>
  <si>
    <t>How will your survey be conducted?</t>
  </si>
  <si>
    <r>
      <rPr>
        <sz val="9"/>
        <color rgb="FF000090"/>
        <rFont val="Arial"/>
        <family val="2"/>
      </rPr>
      <t>Fixed Line</t>
    </r>
    <r>
      <rPr>
        <sz val="9"/>
        <color indexed="8"/>
        <rFont val="Arial"/>
        <family val="2"/>
      </rPr>
      <t xml:space="preserve"> Telephone</t>
    </r>
  </si>
  <si>
    <r>
      <rPr>
        <sz val="9"/>
        <color rgb="FF008000"/>
        <rFont val="Arial"/>
        <family val="2"/>
      </rPr>
      <t>Mobile</t>
    </r>
    <r>
      <rPr>
        <sz val="9"/>
        <color indexed="8"/>
        <rFont val="Arial"/>
        <family val="2"/>
      </rPr>
      <t xml:space="preserve"> Telephone </t>
    </r>
  </si>
  <si>
    <r>
      <rPr>
        <sz val="9"/>
        <color rgb="FF000090"/>
        <rFont val="Arial"/>
        <family val="2"/>
      </rPr>
      <t>Fixed Line</t>
    </r>
    <r>
      <rPr>
        <sz val="9"/>
        <color indexed="8"/>
        <rFont val="Arial"/>
        <family val="2"/>
      </rPr>
      <t xml:space="preserve"> and </t>
    </r>
    <r>
      <rPr>
        <sz val="9"/>
        <color rgb="FF008000"/>
        <rFont val="Arial"/>
        <family val="2"/>
      </rPr>
      <t>Mobile</t>
    </r>
    <r>
      <rPr>
        <sz val="9"/>
        <color indexed="8"/>
        <rFont val="Arial"/>
        <family val="2"/>
      </rPr>
      <t xml:space="preserve"> Telephone </t>
    </r>
  </si>
  <si>
    <r>
      <rPr>
        <sz val="9"/>
        <color theme="9" tint="-0.249977111117893"/>
        <rFont val="Arial"/>
        <family val="2"/>
      </rPr>
      <t>Face-to-face</t>
    </r>
    <r>
      <rPr>
        <sz val="9"/>
        <color indexed="8"/>
        <rFont val="Arial"/>
        <family val="2"/>
      </rPr>
      <t xml:space="preserve"> Interviews </t>
    </r>
  </si>
  <si>
    <r>
      <rPr>
        <sz val="9"/>
        <color theme="9" tint="-0.249977111117893"/>
        <rFont val="Arial"/>
        <family val="2"/>
      </rPr>
      <t>Face-to-face</t>
    </r>
    <r>
      <rPr>
        <sz val="9"/>
        <color indexed="8"/>
        <rFont val="Arial"/>
        <family val="2"/>
      </rPr>
      <t xml:space="preserve"> and</t>
    </r>
    <r>
      <rPr>
        <b/>
        <sz val="9"/>
        <color rgb="FF000090"/>
        <rFont val="Arial"/>
        <family val="2"/>
      </rPr>
      <t xml:space="preserve"> </t>
    </r>
    <r>
      <rPr>
        <sz val="9"/>
        <color rgb="FF000090"/>
        <rFont val="Arial"/>
        <family val="2"/>
      </rPr>
      <t>Fixed Lin</t>
    </r>
    <r>
      <rPr>
        <sz val="9"/>
        <color indexed="8"/>
        <rFont val="Arial"/>
        <family val="2"/>
      </rPr>
      <t xml:space="preserve">e Telephone </t>
    </r>
  </si>
  <si>
    <r>
      <rPr>
        <sz val="9"/>
        <color theme="9" tint="-0.249977111117893"/>
        <rFont val="Arial"/>
        <family val="2"/>
      </rPr>
      <t>Face-to-face</t>
    </r>
    <r>
      <rPr>
        <sz val="9"/>
        <color indexed="8"/>
        <rFont val="Arial"/>
        <family val="2"/>
      </rPr>
      <t xml:space="preserve"> and </t>
    </r>
    <r>
      <rPr>
        <sz val="9"/>
        <color rgb="FF008000"/>
        <rFont val="Arial"/>
        <family val="2"/>
      </rPr>
      <t>Mobile</t>
    </r>
    <r>
      <rPr>
        <sz val="9"/>
        <color indexed="8"/>
        <rFont val="Arial"/>
        <family val="2"/>
      </rPr>
      <t xml:space="preserve"> Telephone </t>
    </r>
  </si>
  <si>
    <r>
      <rPr>
        <sz val="9"/>
        <color theme="9" tint="-0.249977111117893"/>
        <rFont val="Arial"/>
        <family val="2"/>
      </rPr>
      <t>Face-to-face</t>
    </r>
    <r>
      <rPr>
        <b/>
        <sz val="9"/>
        <color indexed="8"/>
        <rFont val="Arial"/>
        <family val="2"/>
      </rPr>
      <t xml:space="preserve"> </t>
    </r>
    <r>
      <rPr>
        <sz val="9"/>
        <color indexed="8"/>
        <rFont val="Arial"/>
        <family val="2"/>
      </rPr>
      <t xml:space="preserve">and </t>
    </r>
    <r>
      <rPr>
        <sz val="9"/>
        <color rgb="FF000090"/>
        <rFont val="Arial"/>
        <family val="2"/>
      </rPr>
      <t>Fixed Line</t>
    </r>
    <r>
      <rPr>
        <sz val="9"/>
        <color indexed="8"/>
        <rFont val="Arial"/>
        <family val="2"/>
      </rPr>
      <t xml:space="preserve"> and </t>
    </r>
    <r>
      <rPr>
        <sz val="9"/>
        <color rgb="FF008000"/>
        <rFont val="Arial"/>
        <family val="2"/>
      </rPr>
      <t>Mobile</t>
    </r>
    <r>
      <rPr>
        <sz val="9"/>
        <color indexed="8"/>
        <rFont val="Arial"/>
        <family val="2"/>
      </rPr>
      <t xml:space="preserve"> Telephone </t>
    </r>
  </si>
  <si>
    <r>
      <t xml:space="preserve">A mixed survey of </t>
    </r>
    <r>
      <rPr>
        <sz val="9"/>
        <color rgb="FFFF0000"/>
        <rFont val="Arial"/>
        <family val="2"/>
      </rPr>
      <t>60</t>
    </r>
    <r>
      <rPr>
        <sz val="9"/>
        <color indexed="8"/>
        <rFont val="Arial"/>
        <family val="2"/>
      </rPr>
      <t xml:space="preserve">% ON-LINE sampling and </t>
    </r>
    <r>
      <rPr>
        <sz val="9"/>
        <color rgb="FFFF0000"/>
        <rFont val="Arial"/>
        <family val="2"/>
      </rPr>
      <t>40</t>
    </r>
    <r>
      <rPr>
        <sz val="9"/>
        <color indexed="8"/>
        <rFont val="Arial"/>
        <family val="2"/>
      </rPr>
      <t>% fixed line sampling</t>
    </r>
  </si>
  <si>
    <r>
      <t xml:space="preserve">NOTE: </t>
    </r>
    <r>
      <rPr>
        <sz val="9"/>
        <color indexed="8"/>
        <rFont val="Arial"/>
        <family val="2"/>
      </rPr>
      <t>All samples using both fixed-line and mobile telephones are required to ask the respondent if they could have been reached using the other method (e.g., asking a person reached by mobile telephone if they could have also been reached on a fixed-line telephone). A variable for this information is included in the SPSS Data Input Template.</t>
    </r>
  </si>
  <si>
    <t>What is your projected national sample size (GEM requires a minimum of 2000)?  Provide your projected sample size for each method you intend to employ, as well as the overall total sample size expected.</t>
  </si>
  <si>
    <t>Number projected to be sampled using fixed line telephones</t>
  </si>
  <si>
    <t>Number projected to be sampled using mobile telephones</t>
  </si>
  <si>
    <t>Number projected to be sampled using face-to-face interviews</t>
  </si>
  <si>
    <t>Number projected to be sampled using other methods</t>
  </si>
  <si>
    <t>Total projected national sample size</t>
  </si>
  <si>
    <t>Definition of Sample Universe</t>
  </si>
  <si>
    <t>The APS requires a representative sample of individuals within the country.  It is acceptable to sample by household (e.g., select a household unit from census records) and then randomly select an individual from within that household to interview.  What type of sample will you be conducting? (Check all that apply)</t>
  </si>
  <si>
    <t>Directly sampling individuals - typically used if sampling from voter lists or using mobile telephones.</t>
  </si>
  <si>
    <t>First sampling households and then selecting individuals from with that household - typically used for face-to-face surveys and sampling fixed-line telephones.</t>
  </si>
  <si>
    <t>A sample that includes both direct sampling of individuals and sampling households.</t>
  </si>
  <si>
    <t>For the On-line survey (1200) the individuals are randomly selected from a qualifed database (based on age, gender and nationality) which includes nearly 18000 contacts.  Fix-line survey is done with Random Last Digit method to contact housholds. Individual are selected with last birthday rule</t>
  </si>
  <si>
    <t>If your proposed method includes sampling by households, what method will you use to select the respondent from within a household (e.g. the 'next birthday' method)? Please note that the selection of the respondent must employ a random element selecting among all members of the household, not just those present at the time of contact. Also note that once a person has been selected as the respondent in a particular household, this person may NOT, under any circumstances, be substituted with another person of the same household.</t>
  </si>
  <si>
    <t>Last birthday rule</t>
  </si>
  <si>
    <t>Please briefly describe how this procedure would take place in practice.  What questions would you ask the person who answers the phone or door?</t>
  </si>
  <si>
    <t>"Could we speak to the person whose between 18 and 64 years and birthday happened last in the household"</t>
  </si>
  <si>
    <t>From what source(s) will the sample be selected (e.g. lists of households, census data, voter records, commercial telephone directories, random digit dialing, mobile phone lists, etc.)?  List all sources that will be used.</t>
  </si>
  <si>
    <r>
      <t xml:space="preserve">The basis of the database used for CATI is composed of numbers from the public telephone book but it is compleated by numbers created by Randomly last digit dialling by removing and changing the last 2 digits. The contact for the CAWI are selected from a </t>
    </r>
    <r>
      <rPr>
        <sz val="9"/>
        <color rgb="FFFF0000"/>
        <rFont val="Arial"/>
        <family val="2"/>
      </rPr>
      <t xml:space="preserve">18000 </t>
    </r>
    <r>
      <rPr>
        <sz val="9"/>
        <color indexed="8"/>
        <rFont val="Arial"/>
        <family val="2"/>
      </rPr>
      <t>contacts including database.</t>
    </r>
  </si>
  <si>
    <t>How complete is the population coverage of the sample source?  How do you know that use of this source will not add serious bias to the sample design (e.g., that a population register had equally good coverage for both urban and rural areas, that there is not a issue of unlisted numbers within a telephone listing, etc.)?</t>
  </si>
  <si>
    <r>
      <rPr>
        <b/>
        <sz val="9"/>
        <rFont val="Arial"/>
        <family val="2"/>
      </rPr>
      <t>Phone survey: Fixed-telephone subscriptions per 100 inhabitants</t>
    </r>
    <r>
      <rPr>
        <sz val="9"/>
        <rFont val="Arial"/>
        <family val="2"/>
      </rPr>
      <t xml:space="preserve"> is % 47  (ITU 2017 https://www.itu.int/en/ITU-D/Statistics/Documents/statistics/2018/Fixed_tel_2000-2017_Dec2018.xls and STATEC census data ); </t>
    </r>
    <r>
      <rPr>
        <b/>
        <sz val="9"/>
        <rFont val="Arial"/>
        <family val="2"/>
      </rPr>
      <t>On-line survey:</t>
    </r>
    <r>
      <rPr>
        <sz val="9"/>
        <rFont val="Arial"/>
        <family val="2"/>
      </rPr>
      <t xml:space="preserve"> 97% of Households have internet access. (Statec TIC survey 2017: Technologies de l’information et de la communication) https://ec.europa.eu/eurostat/statistics-explained/index.php?title=Digital_economy_and_society_statistics_-_households_and_individuals </t>
    </r>
  </si>
  <si>
    <t>What stratification, if any, do you propose to employ (e.g. region, urban/rural, mobile and landline telephone)?</t>
  </si>
  <si>
    <t>No stratification - single sample for entire country</t>
  </si>
  <si>
    <t>Multiple strata - each sampled at identical rate</t>
  </si>
  <si>
    <t>Multiple strata - sampled at different sampling rates</t>
  </si>
  <si>
    <t>The websurvey is stratified by Gender, age and nationality.</t>
  </si>
  <si>
    <t>Why have you chosen these strata?</t>
  </si>
  <si>
    <t>Web survey: To collect a more representative sample. Entrepreneurship varies considerably across gender, age and nationality</t>
  </si>
  <si>
    <t>What process will be used to select the sample for each strata?</t>
  </si>
  <si>
    <t>Random selection of house from list</t>
  </si>
  <si>
    <t>Random dial from list</t>
  </si>
  <si>
    <t>Random digit dialing</t>
  </si>
  <si>
    <r>
      <rPr>
        <sz val="9"/>
        <color rgb="FF008000"/>
        <rFont val="Arial"/>
        <family val="2"/>
      </rPr>
      <t xml:space="preserve">Random dial from list </t>
    </r>
    <r>
      <rPr>
        <sz val="9"/>
        <color indexed="8"/>
        <rFont val="Arial"/>
        <family val="2"/>
      </rPr>
      <t xml:space="preserve">and </t>
    </r>
    <r>
      <rPr>
        <sz val="9"/>
        <color rgb="FF000090"/>
        <rFont val="Arial"/>
        <family val="2"/>
      </rPr>
      <t>Random digit dialing</t>
    </r>
  </si>
  <si>
    <r>
      <rPr>
        <sz val="9"/>
        <color theme="9" tint="-0.249977111117893"/>
        <rFont val="Arial"/>
        <family val="2"/>
      </rPr>
      <t>Random selection of house from list</t>
    </r>
    <r>
      <rPr>
        <sz val="9"/>
        <color indexed="8"/>
        <rFont val="Arial"/>
        <family val="2"/>
      </rPr>
      <t xml:space="preserve"> and </t>
    </r>
    <r>
      <rPr>
        <sz val="9"/>
        <color rgb="FF008000"/>
        <rFont val="Arial"/>
        <family val="2"/>
      </rPr>
      <t>Random dial from list</t>
    </r>
  </si>
  <si>
    <r>
      <rPr>
        <sz val="9"/>
        <color theme="9" tint="-0.249977111117893"/>
        <rFont val="Arial"/>
        <family val="2"/>
      </rPr>
      <t xml:space="preserve">Random selection of house from list </t>
    </r>
    <r>
      <rPr>
        <sz val="9"/>
        <color indexed="8"/>
        <rFont val="Arial"/>
        <family val="2"/>
      </rPr>
      <t xml:space="preserve">and </t>
    </r>
    <r>
      <rPr>
        <sz val="9"/>
        <color rgb="FF000090"/>
        <rFont val="Arial"/>
        <family val="2"/>
      </rPr>
      <t>Random digit dialing</t>
    </r>
  </si>
  <si>
    <r>
      <rPr>
        <sz val="9"/>
        <color theme="9" tint="-0.249977111117893"/>
        <rFont val="Arial"/>
        <family val="2"/>
      </rPr>
      <t xml:space="preserve">Random selection of house from list, </t>
    </r>
    <r>
      <rPr>
        <sz val="9"/>
        <color rgb="FF008000"/>
        <rFont val="Arial"/>
        <family val="2"/>
      </rPr>
      <t>Random dial from list,</t>
    </r>
    <r>
      <rPr>
        <sz val="9"/>
        <color indexed="8"/>
        <rFont val="Arial"/>
        <family val="2"/>
      </rPr>
      <t xml:space="preserve"> </t>
    </r>
    <r>
      <rPr>
        <sz val="9"/>
        <color rgb="FF000090"/>
        <rFont val="Arial"/>
        <family val="2"/>
      </rPr>
      <t>Random digit dialing</t>
    </r>
  </si>
  <si>
    <t>Will the procedure be the same for each strata, and if not, why not?</t>
  </si>
  <si>
    <t>Random digt dialing from a list combinded with randomly last digit dialling by removing and changing the last 2 digits</t>
  </si>
  <si>
    <t>Do you propose to use quotas?</t>
  </si>
  <si>
    <t>No</t>
  </si>
  <si>
    <t xml:space="preserve">Yes </t>
  </si>
  <si>
    <t>If yes, indicate all factors:</t>
  </si>
  <si>
    <t>Age</t>
  </si>
  <si>
    <t>Gender</t>
  </si>
  <si>
    <t>Region</t>
  </si>
  <si>
    <t>GEM advises minimal use of quota. If necessary, soft quotas must be adopted and the National Team must allow the sample to vary by +/- 15%. Soft quotas if required can be applied only at the later stages of sample collection. Please confirm that no strict quotas will be applied.</t>
  </si>
  <si>
    <t>either "strict" or "soft" quotas will be used</t>
  </si>
  <si>
    <t xml:space="preserve">Regional Oversample </t>
  </si>
  <si>
    <t>In addition to the main proposed sample or 2000 or more, do you plan oversampling any regions in your country?</t>
  </si>
  <si>
    <t>no</t>
  </si>
  <si>
    <t xml:space="preserve">If your oversample will be collected using the same methodology as the main sample (respective to the region), you do not need to provide any more information. If, however, any of the methodology or sampling methods is different, please outline all the changes.  For example, if the main sample for a certain region is collected by mobile and fixed line and the oversample is collected by fixed line only, explain this change here. </t>
  </si>
  <si>
    <t>n.a</t>
  </si>
  <si>
    <t>Approximate date when oversample will be completed and submitted to APS team for processing</t>
  </si>
  <si>
    <t>If conducting a telephone survey</t>
  </si>
  <si>
    <t>Telephone coverage - what proportion of households/individuals have the following types of telephones?</t>
  </si>
  <si>
    <t>Proportion of all households in your country that has a fixed-line telephone? Please state source.</t>
  </si>
  <si>
    <t xml:space="preserve">There are 47 fixed-telephone subscriptions per 100 inhabitants  (ITU 2017 https://www.itu.int/en/ITU-D/Statistics/Documents/statistics/2018/Fixed_tel_2000-2017_Dec2018.xls and STATEC census data ). Please note the average household size is 2.5 inhabitants    (Eurostat (lfst_hhantych)
EUROSTAT) </t>
  </si>
  <si>
    <t xml:space="preserve"> Proportion of the adult population in your country that owns a mobile telephone? Please state source.</t>
  </si>
  <si>
    <t xml:space="preserve">there are 134 Mobile-cellular telephone subscriptions per 100 inhabitants (ITU 2017 https://www.itu.int/en/ITU-D/Statistics/Documents/statistics/2018/Mobile_cellular_2000-2017_Dec2018.xls and STATEC census data ). </t>
  </si>
  <si>
    <t>Proportion of the adult population in your country that has both a fixed-line and mobile telephone? Please state source.</t>
  </si>
  <si>
    <t xml:space="preserve">unknown </t>
  </si>
  <si>
    <t>Will the sample be selected using Random Digital Dialing (RDD) (every number called does not come from a list, but is randomly generated by a computer) or will the sample be selected from list(s)? If the sample be selected using a combination of RDD and list(s) please state the proportion for each.  If using lists, please state source of list(s) and the telephone numbers they contain. e.g. national phone book (or database) of all residential fixed-line and/or mobile telephones; regional phone books (name regions) of fixed-line and/or mobile telephones etc. Does the list contain only telephone numbers for individuals, or are businesses and other numbers contained in the list as well?</t>
  </si>
  <si>
    <r>
      <t xml:space="preserve">For the </t>
    </r>
    <r>
      <rPr>
        <b/>
        <sz val="9"/>
        <rFont val="Arial"/>
        <family val="2"/>
      </rPr>
      <t>landline survey (800)</t>
    </r>
    <r>
      <rPr>
        <sz val="9"/>
        <rFont val="Arial"/>
        <family val="2"/>
      </rPr>
      <t xml:space="preserve"> the following facts are considered: total  population </t>
    </r>
    <r>
      <rPr>
        <sz val="9"/>
        <color rgb="FFFF0000"/>
        <rFont val="Arial"/>
        <family val="2"/>
      </rPr>
      <t>613 894</t>
    </r>
    <r>
      <rPr>
        <sz val="9"/>
        <rFont val="Arial"/>
        <family val="2"/>
      </rPr>
      <t xml:space="preserve"> of which 403644 are 18-64 years old; Total Number of Households 24557 ( Statec estimate based on census and average number of person in households); vendor estimates the probability of having generated a valid number as 43% ; the probability of obtaining a qualifying contact (person aged over 18 years): 83%; the probability of obtaining a completed interview: 25% given the subject and the interview time approached. The source of  telephone numbers is the official telephone book completed with numbers created by RLD (Randomly last digit, last 2 digits).</t>
    </r>
  </si>
  <si>
    <t>You may add any further technical specifications or comments here</t>
  </si>
  <si>
    <r>
      <t xml:space="preserve"> For the </t>
    </r>
    <r>
      <rPr>
        <b/>
        <sz val="9"/>
        <color indexed="8"/>
        <rFont val="Arial"/>
        <family val="2"/>
      </rPr>
      <t>On-line survey (</t>
    </r>
    <r>
      <rPr>
        <b/>
        <sz val="9"/>
        <color rgb="FFFF0000"/>
        <rFont val="Arial"/>
        <family val="2"/>
      </rPr>
      <t>1200</t>
    </r>
    <r>
      <rPr>
        <b/>
        <sz val="9"/>
        <color indexed="8"/>
        <rFont val="Arial"/>
        <family val="2"/>
      </rPr>
      <t>)</t>
    </r>
    <r>
      <rPr>
        <sz val="9"/>
        <color indexed="8"/>
        <rFont val="Arial"/>
        <family val="2"/>
      </rPr>
      <t xml:space="preserve"> we expect  40% participation rate, 95% compliance rate. Under these assumption </t>
    </r>
    <r>
      <rPr>
        <sz val="9"/>
        <color rgb="FFFF0000"/>
        <rFont val="Arial"/>
        <family val="2"/>
      </rPr>
      <t>3150</t>
    </r>
    <r>
      <rPr>
        <sz val="9"/>
        <color indexed="8"/>
        <rFont val="Arial"/>
        <family val="2"/>
      </rPr>
      <t xml:space="preserve"> out of the </t>
    </r>
    <r>
      <rPr>
        <sz val="9"/>
        <color rgb="FFFF0000"/>
        <rFont val="Arial"/>
        <family val="2"/>
      </rPr>
      <t xml:space="preserve">14922 </t>
    </r>
    <r>
      <rPr>
        <sz val="9"/>
        <rFont val="Arial"/>
        <family val="2"/>
      </rPr>
      <t xml:space="preserve">qualified menber  of online panel (18-64 years old stratified by gender age and nationality) will be selected </t>
    </r>
    <r>
      <rPr>
        <sz val="9"/>
        <color indexed="8"/>
        <rFont val="Arial"/>
        <family val="2"/>
      </rPr>
      <t xml:space="preserve"> by setting randomly a "0" point and than every 5th (=</t>
    </r>
    <r>
      <rPr>
        <sz val="9"/>
        <color rgb="FFFF0000"/>
        <rFont val="Arial"/>
        <family val="2"/>
      </rPr>
      <t>15530/3150</t>
    </r>
    <r>
      <rPr>
        <sz val="9"/>
        <color indexed="8"/>
        <rFont val="Arial"/>
        <family val="2"/>
      </rPr>
      <t xml:space="preserve">). </t>
    </r>
  </si>
  <si>
    <t>If conducting a face-to-face survey</t>
  </si>
  <si>
    <t>Will the sample be selected from list(s)? If yes, please state the name of the list(s), the source of list(s) and the information they contain. e.g. national directory (or database) of all residences; city directories, voter lists etc. Do they cover the entire population of your country, or are they incomplete?</t>
  </si>
  <si>
    <t>Please outline the main stages of your sample design (i.e. how will you select the regions, primary sampling units (e.g. cities), secondary sampling units (e.g. city blocks, municipalities) and households to be called on?). How large are the ‘clusters’?</t>
  </si>
  <si>
    <t>Will any kind of technology (such as tablets or smart phones) be used in the following aspects of the survey process? Please provide details about the platform (smartphone, tablet; android, iPhone, etc.), as well as the software/package name.</t>
  </si>
  <si>
    <t>Sample selection</t>
  </si>
  <si>
    <t>Yes</t>
  </si>
  <si>
    <t>If "yes", please provide more details</t>
  </si>
  <si>
    <t>Household selection</t>
  </si>
  <si>
    <t>Respondent selection</t>
  </si>
  <si>
    <t>Data selection</t>
  </si>
  <si>
    <t>Initial Contact Attempts / Call-backs</t>
  </si>
  <si>
    <r>
      <rPr>
        <u/>
        <sz val="9"/>
        <color indexed="8"/>
        <rFont val="Arial"/>
        <family val="2"/>
      </rPr>
      <t>Initial Contact Attempts:</t>
    </r>
    <r>
      <rPr>
        <sz val="9"/>
        <color indexed="8"/>
        <rFont val="Arial"/>
        <family val="2"/>
      </rPr>
      <t xml:space="preserve"> Not every household or telephone will be answered when first contacted.  Please state the number of attempts you propose to make to reach households and individuals that are not home or not answering their telephone when first contact is attempted. </t>
    </r>
  </si>
  <si>
    <t>Number of initial contact attempts</t>
  </si>
  <si>
    <t>max 30</t>
  </si>
  <si>
    <t>Add any other relevant information</t>
  </si>
  <si>
    <r>
      <rPr>
        <u/>
        <sz val="9"/>
        <color indexed="8"/>
        <rFont val="Arial"/>
        <family val="2"/>
      </rPr>
      <t>Call-backs:</t>
    </r>
    <r>
      <rPr>
        <sz val="9"/>
        <color indexed="8"/>
        <rFont val="Arial"/>
        <family val="2"/>
      </rPr>
      <t xml:space="preserve"> The selected potential respondent will not always be present in the household when contacted.  Please state the number of attempts you propose to make to reach these individuals that are not available when first contacted.  A minimum of 5 is generally required.  It is acceptable to schedule such call-backs with members of the household to increase the chance of successfully reaching the intended individual.</t>
    </r>
  </si>
  <si>
    <t>Number of callbacks</t>
  </si>
  <si>
    <t>Until the person (answering the phone) indicates no longer wish to be contacted.</t>
  </si>
  <si>
    <t>Three reminderes will bes sent after the innitial contact (on-line)</t>
  </si>
  <si>
    <t>Data Collection</t>
  </si>
  <si>
    <t>What is the name of your Survey Vendor?</t>
  </si>
  <si>
    <t>TNS ILRES</t>
  </si>
  <si>
    <t>If you participated in 2017 or 2016, is this the same Survey Vendor you used then?</t>
  </si>
  <si>
    <t>yes</t>
  </si>
  <si>
    <t xml:space="preserve">When will your data be collected? </t>
  </si>
  <si>
    <t>First Month of data collection:</t>
  </si>
  <si>
    <t>mid May</t>
  </si>
  <si>
    <t>Last Month of data collection:</t>
  </si>
  <si>
    <t>beginning of July</t>
  </si>
  <si>
    <t>2018 Data Quality Issues to Address:</t>
  </si>
  <si>
    <t xml:space="preserve">If your team participated in 2018, please refer to worksheet A1. 2018 Data Quality Report and check if your 2018 data had either of the following issues. If so, please describe what steps you will take to address each problem. If your 2018 Data Quality Report did not indicate a problem in these domains, you can leave the cell blank. </t>
  </si>
  <si>
    <r>
      <t xml:space="preserve">avoid long delays in submitting data and documents </t>
    </r>
    <r>
      <rPr>
        <b/>
        <sz val="9"/>
        <color rgb="FF33CCCC"/>
        <rFont val="Arial"/>
        <family val="2"/>
      </rPr>
      <t xml:space="preserve"> (see "DATA &amp; DOCUMENT SUBMISSION")</t>
    </r>
  </si>
  <si>
    <r>
      <t>address the non-representative age/gender sample distribution</t>
    </r>
    <r>
      <rPr>
        <b/>
        <sz val="9"/>
        <color rgb="FF33CCCC"/>
        <rFont val="Arial"/>
        <family val="2"/>
      </rPr>
      <t xml:space="preserve"> (see "SAMPLE DISTRIBUTION")</t>
    </r>
  </si>
  <si>
    <t>Luxembourg is a multi-linguistic country. If respondents can use their preferred language, they are more keen to participate and the quality of the survey will increase, including age/gender distribution. This year survey (telephone and on-line) will be administrated in 4 languages: Luxembourgish, French, German and English.</t>
  </si>
  <si>
    <t xml:space="preserve">If you participated in 2018, please explain any changes made to your methodology/sample design, if any, for 2019. If no changes have been made, you can type 'none'. </t>
  </si>
  <si>
    <t>no changes</t>
  </si>
  <si>
    <t>2018 Data Quality Report</t>
  </si>
  <si>
    <t>Luxembourg</t>
  </si>
  <si>
    <t>sections</t>
  </si>
  <si>
    <t>1) KEY INDICATORS</t>
  </si>
  <si>
    <t>4) SAMPLE DISTRIBUTION</t>
  </si>
  <si>
    <t>2) DEADLINES</t>
  </si>
  <si>
    <t>3) CONVERSION RATE</t>
  </si>
  <si>
    <t xml:space="preserve">CHECK KEY APS INDICATORS </t>
  </si>
  <si>
    <t>* change over 30% from previous year highlighted</t>
  </si>
  <si>
    <t xml:space="preserve">Total early-stage Entrepreneurial Activity </t>
  </si>
  <si>
    <t xml:space="preserve">TEAYY </t>
  </si>
  <si>
    <t xml:space="preserve">Established Business Ownership Rate </t>
  </si>
  <si>
    <t xml:space="preserve">ESTBBUYY </t>
  </si>
  <si>
    <t xml:space="preserve">New Business Ownership Rate </t>
  </si>
  <si>
    <t xml:space="preserve">BABYBUYY </t>
  </si>
  <si>
    <t xml:space="preserve">Nascent Entrepreneurship Rate </t>
  </si>
  <si>
    <t xml:space="preserve">SUBOANYY </t>
  </si>
  <si>
    <t xml:space="preserve">Informal Investors Rate </t>
  </si>
  <si>
    <t xml:space="preserve">BUSANGYY </t>
  </si>
  <si>
    <t>Improvement Opportunity TEA</t>
  </si>
  <si>
    <t xml:space="preserve">TEAYYIDO </t>
  </si>
  <si>
    <t>Necessity TEA</t>
  </si>
  <si>
    <t xml:space="preserve">TEANEC_P </t>
  </si>
  <si>
    <t>Male TEA</t>
  </si>
  <si>
    <t xml:space="preserve">TEAYYMAL </t>
  </si>
  <si>
    <t>Female TEA</t>
  </si>
  <si>
    <t xml:space="preserve">TEAYYFEM </t>
  </si>
  <si>
    <t xml:space="preserve">Perceived Capabilities </t>
  </si>
  <si>
    <t xml:space="preserve">SUSKILYY </t>
  </si>
  <si>
    <t xml:space="preserve">Perceived Opportunities </t>
  </si>
  <si>
    <t xml:space="preserve">OPPORTYY </t>
  </si>
  <si>
    <t xml:space="preserve">Know Startup Entrepreneur Rate </t>
  </si>
  <si>
    <t xml:space="preserve">KNOENTYY </t>
  </si>
  <si>
    <t>DATA &amp; DOCUMENT SUBMISSION</t>
  </si>
  <si>
    <t>Good</t>
  </si>
  <si>
    <t>&lt; 1 week</t>
  </si>
  <si>
    <t>Marginal</t>
  </si>
  <si>
    <t>1 to 2 weeks</t>
  </si>
  <si>
    <t>Questionable</t>
  </si>
  <si>
    <t>2 to 3 weeks</t>
  </si>
  <si>
    <t>Poor</t>
  </si>
  <si>
    <t>Over 3 weeks</t>
  </si>
  <si>
    <t>Proposal</t>
  </si>
  <si>
    <t>Survey Report</t>
  </si>
  <si>
    <t>days past deadline</t>
  </si>
  <si>
    <t>Survey Vendor Proposal</t>
  </si>
  <si>
    <t>APS Data</t>
  </si>
  <si>
    <t>APS Results (first dataset submitted)</t>
  </si>
  <si>
    <t>APS  Results (revised dataset submitted)</t>
  </si>
  <si>
    <t>days past deadline (first dataset submitted)</t>
  </si>
  <si>
    <t>Fieldwork Report</t>
  </si>
  <si>
    <t>SAMPLE DISTRIBUTION</t>
  </si>
  <si>
    <t>SAMPLE DISTRIBUTION (NOT WEIGHTED)</t>
  </si>
  <si>
    <t>MALE</t>
  </si>
  <si>
    <t>FEMALE</t>
  </si>
  <si>
    <t>18-24</t>
  </si>
  <si>
    <t>25-34</t>
  </si>
  <si>
    <t>The difference between the age and gender distribution of the ideal sample and the actual sample is an indicator of potential problems in the design of the sample, the completeness of the sample work, and/or the selection of the sample (including refusal and incomplete patterns). Any large differences should be examined for possible improvements for future years.</t>
  </si>
  <si>
    <t>35-44</t>
  </si>
  <si>
    <t>45-54</t>
  </si>
  <si>
    <t>55-64</t>
  </si>
  <si>
    <t>IDEAL SAMPLE</t>
  </si>
  <si>
    <t>This will be filled in automatically.</t>
  </si>
  <si>
    <t>DIFFERENCE (NOT WEIGHTED) FROM IDEAL</t>
  </si>
  <si>
    <t xml:space="preserve">How closely the not weighted national sample matches the expected age and gender distribution for the country.  </t>
  </si>
  <si>
    <t>2019 GEM APS Questionnaire</t>
  </si>
  <si>
    <t>How will the interviewer introduce/describe the APS Questionnaire to the respondent? Please write out the introductory text that will be read or any other instructions given to the interviewer. (Introduction suggestions can be found in the 2016 GEM Request for Proposal)</t>
  </si>
  <si>
    <t>Hello, my name is [name of the investigator] of ILRES in Luxembourg. (Sentence to withdraw for the online version). In collaboration with STATEC, we are currently carrying out a study on entrepreneurship in the Grand Duchy of Luxembourg.
This study is carried out public interest mission  its mission of general interest lasts approximately 20 minutes. We appreciate your taking the time to answer our questions.
The information you agree to share will be treated confidentially and you will find all the details concerning this treatment on "ilres.lu"</t>
  </si>
  <si>
    <t>Will you include additional questions (aside from optional APS questions) in your APS Questionnaire?</t>
  </si>
  <si>
    <t>If "yes", please list questions either here</t>
  </si>
  <si>
    <t>question number</t>
  </si>
  <si>
    <t>variable name</t>
  </si>
  <si>
    <t>question</t>
  </si>
  <si>
    <t>1x1</t>
  </si>
  <si>
    <t>LAUNCHD</t>
  </si>
  <si>
    <r>
      <t xml:space="preserve">How many days did it take to receive your VAT number after requesting the business permit? </t>
    </r>
    <r>
      <rPr>
        <b/>
        <sz val="9"/>
        <color rgb="FF800000"/>
        <rFont val="Calibri"/>
        <family val="2"/>
        <scheme val="minor"/>
      </rPr>
      <t xml:space="preserve">(READ ANSWER LIST iF NEEDED. ENTER SINGLE RESPONSE.) </t>
    </r>
  </si>
  <si>
    <t>1X2</t>
  </si>
  <si>
    <t>LAUNCHG</t>
  </si>
  <si>
    <t>I am satisfied with the online administrative procedures available in Luxembourg to start a business</t>
  </si>
  <si>
    <t>1X3</t>
  </si>
  <si>
    <t>LAUNCHH</t>
  </si>
  <si>
    <t>I am satisfied with the information regarding business setup provided by the national one-stop shop (House of Entrepreneurship)</t>
  </si>
  <si>
    <t>5X1</t>
  </si>
  <si>
    <t>LUMOTGOV</t>
  </si>
  <si>
    <t>Has a campaign from institutional actors like the Chamber of Commerce, Government or an initiative that promotes entrepreneurship (Nyuko, Fit4Entrepreneurship, Fit4Start, etc) raised your interest in entrepreneurship?</t>
  </si>
  <si>
    <t>5X2</t>
  </si>
  <si>
    <t>LUEDUENT</t>
  </si>
  <si>
    <t>Have you ever taken part in a training how to start a business at secondary school? For example through specific projects like “mini-enterprise” or corporate relevant lessons in economics, accounting or management?</t>
  </si>
  <si>
    <t>5X3</t>
  </si>
  <si>
    <t>LUTRAINEX</t>
  </si>
  <si>
    <t>Have you ever attended a training which would help you to to start a business after leaving school?</t>
  </si>
  <si>
    <t xml:space="preserve">We will ask you a few statements that you may agree or disagree with. Please indicate your agreement with the items giving the appropriate number between 1 and 5, where 1 means strongly disagree, and 5 strongly agree. </t>
  </si>
  <si>
    <t>5X4</t>
  </si>
  <si>
    <t>LUFUND</t>
  </si>
  <si>
    <t>I can easily access funding for launching and running my company.</t>
  </si>
  <si>
    <t>5X5</t>
  </si>
  <si>
    <t>LUTIME</t>
  </si>
  <si>
    <t>I have time to launch a new company.</t>
  </si>
  <si>
    <t>5X6</t>
  </si>
  <si>
    <t>LUINFO</t>
  </si>
  <si>
    <t>I can easily  access needed  information to start my company.</t>
  </si>
  <si>
    <t>5X7</t>
  </si>
  <si>
    <t>LUTRNG</t>
  </si>
  <si>
    <t>Dedicated training programs to start new company are available and adequate</t>
  </si>
  <si>
    <t>5X8</t>
  </si>
  <si>
    <t>LUPCST</t>
  </si>
  <si>
    <t>I can easily access to potential customers.</t>
  </si>
  <si>
    <t>5X9</t>
  </si>
  <si>
    <t>LUOFF</t>
  </si>
  <si>
    <t>I can easily access office spaces that are affordable.</t>
  </si>
  <si>
    <t>5X10</t>
  </si>
  <si>
    <t>LUHR</t>
  </si>
  <si>
    <t xml:space="preserve">Qualified and affordable human resources, needed for launching and running a new company, are available </t>
  </si>
  <si>
    <t>5X11</t>
  </si>
  <si>
    <t>LUHLTH</t>
  </si>
  <si>
    <t xml:space="preserve">In general, I am in good health </t>
  </si>
  <si>
    <t>5X12</t>
  </si>
  <si>
    <t>LUWLSLF</t>
  </si>
  <si>
    <t xml:space="preserve">In general, I am satisfied with my life. </t>
  </si>
  <si>
    <t>5X13</t>
  </si>
  <si>
    <t>LUTRT</t>
  </si>
  <si>
    <t>In general, I trust people</t>
  </si>
  <si>
    <t>LUMRTL</t>
  </si>
  <si>
    <r>
      <t>What is your current marital status?</t>
    </r>
    <r>
      <rPr>
        <b/>
        <sz val="9"/>
        <color rgb="FF800000"/>
        <rFont val="Calibri"/>
        <family val="2"/>
        <scheme val="minor"/>
      </rPr>
      <t xml:space="preserve"> </t>
    </r>
  </si>
  <si>
    <t>B7IM3</t>
  </si>
  <si>
    <t>LUBORNCT</t>
  </si>
  <si>
    <t xml:space="preserve">In which country were you born? (DO NOT READ ANSWER LIST.) </t>
  </si>
  <si>
    <t>B7IM5</t>
  </si>
  <si>
    <t>LUBORNMOCT</t>
  </si>
  <si>
    <t xml:space="preserve">In which country was your mother born? (DO NOT READ ANSWER LIST.) </t>
  </si>
  <si>
    <t>B7IM7</t>
  </si>
  <si>
    <t>LUBORNFACT</t>
  </si>
  <si>
    <t xml:space="preserve">In which country was your father born? (DO NOT READ ANSWER LIST.) </t>
  </si>
  <si>
    <t>B7IM2</t>
  </si>
  <si>
    <t>LUMOVEYR</t>
  </si>
  <si>
    <r>
      <t>In what year did you first move to Luxembourg?</t>
    </r>
    <r>
      <rPr>
        <sz val="9"/>
        <color theme="5" tint="-0.249977111117893"/>
        <rFont val="Calibri"/>
        <family val="2"/>
        <scheme val="minor"/>
      </rPr>
      <t xml:space="preserve"> </t>
    </r>
  </si>
  <si>
    <t>N1</t>
  </si>
  <si>
    <t>LUTMSURV</t>
  </si>
  <si>
    <t>Survey vendor to record the time when the interview was completed. Record time as: HH:MM . (8:15 PM would be "20:15")</t>
  </si>
  <si>
    <t>N2</t>
  </si>
  <si>
    <t>LUDURSURV</t>
  </si>
  <si>
    <t>Time to complete the questionnaire (in minutes)</t>
  </si>
  <si>
    <t>P</t>
  </si>
  <si>
    <t>CALLBACK</t>
  </si>
  <si>
    <t xml:space="preserve">Survey Vendor to record on what number call-back attempt the respondent was reached by phone  (1, 2, 3?) or in case of Online survey, the number of reminders  (1, 2, 3?). If interviewed on the first contact, this will be “0”. </t>
  </si>
  <si>
    <t>2019 GEM Strata Definition &amp; Fieldwork Report</t>
  </si>
  <si>
    <r>
      <t xml:space="preserve">For regional oversamples, list all strata to be oversampled separately and provide the same information as for the main sample. For example, include both </t>
    </r>
    <r>
      <rPr>
        <i/>
        <sz val="9"/>
        <rFont val="Arial"/>
        <family val="2"/>
      </rPr>
      <t>"strata 1"</t>
    </r>
    <r>
      <rPr>
        <sz val="9"/>
        <rFont val="Arial"/>
        <family val="2"/>
      </rPr>
      <t xml:space="preserve"> (data for main sample) and </t>
    </r>
    <r>
      <rPr>
        <i/>
        <sz val="9"/>
        <rFont val="Arial"/>
        <family val="2"/>
      </rPr>
      <t>"strata 1 oversample"</t>
    </r>
    <r>
      <rPr>
        <sz val="9"/>
        <rFont val="Arial"/>
        <family val="2"/>
      </rPr>
      <t xml:space="preserve"> (data for oversample).</t>
    </r>
  </si>
  <si>
    <t>Description of strata</t>
  </si>
  <si>
    <t>Telephone Sample (check all that apply)</t>
  </si>
  <si>
    <t>Face-to-face Sample</t>
  </si>
  <si>
    <t>Other sampling method (explain below)</t>
  </si>
  <si>
    <t>Number you propose to sample from this strata</t>
  </si>
  <si>
    <t>To be completed with collected data when fieldwork is complete (see Request for Proposal for explanation of categories)</t>
  </si>
  <si>
    <t>Type of telephones used</t>
  </si>
  <si>
    <t>Source of telephone numbers</t>
  </si>
  <si>
    <t>Type of sample</t>
  </si>
  <si>
    <t>Fixed-line telephones</t>
  </si>
  <si>
    <t>Mobile telephones</t>
  </si>
  <si>
    <t>Other (explain below)</t>
  </si>
  <si>
    <t>Sampled from list</t>
  </si>
  <si>
    <t>Household-based sample</t>
  </si>
  <si>
    <t>Individual-based sample</t>
  </si>
  <si>
    <t>Official adult population</t>
  </si>
  <si>
    <t>Number of adult males</t>
  </si>
  <si>
    <t>Number of adult females</t>
  </si>
  <si>
    <t>Total number you propose to sample from this strata</t>
  </si>
  <si>
    <t xml:space="preserve">Number of adult males </t>
  </si>
  <si>
    <t xml:space="preserve">Number of adult females </t>
  </si>
  <si>
    <t>1. Number of different numbers called (phone surveys)/ households called on (f-f surveys)</t>
  </si>
  <si>
    <t>2. Number of answered calls/doors</t>
  </si>
  <si>
    <t>3. Number of eligible households contacted</t>
  </si>
  <si>
    <t>4. Number of interviews agreed to</t>
  </si>
  <si>
    <t>5. Number of interviews refused</t>
  </si>
  <si>
    <t>6. Number of incomplete interviews</t>
  </si>
  <si>
    <t>7. Number of completed interviews</t>
  </si>
  <si>
    <t>IF USING MULTIPLE ROWS FOR MULTIPLE STRATA, DO NOT FORGET TO ADD ROW FOR TOTAL SAMPLE AT THE END</t>
  </si>
  <si>
    <t>Should equal columns 4 (# interviews agreed to) + column 5 (# interviews refused)</t>
  </si>
  <si>
    <t>Should equal columns 6 (# incomplete interviews) + column 7 (# completed interviews)</t>
  </si>
  <si>
    <t>(insert additional rows as required)</t>
  </si>
  <si>
    <t>TOTAL</t>
  </si>
  <si>
    <t>The strata numbers should be recorded for EVERY survey respondent in the SPSS data template (in XXSTRATA variable) using the numbers provided in this form.</t>
  </si>
  <si>
    <t>Please add any required clarifying information here:</t>
  </si>
  <si>
    <t>Telephone Sample is based on random digit dealing based on tephone book list. Online sample is randomyl  drawn from a  base of contacts selected from a 18000 contacts database</t>
  </si>
  <si>
    <t>2019 GEM National Population Statistics</t>
  </si>
  <si>
    <r>
      <t xml:space="preserve">Use this sheet to provide the required official population statistics in the tables below. By 'official', we refer to published national records. Please state source.  All teams must fill out table 1 and teams who used a stratified sample should also fill out </t>
    </r>
    <r>
      <rPr>
        <b/>
        <i/>
        <sz val="9"/>
        <color indexed="8"/>
        <rFont val="Arial"/>
        <family val="2"/>
      </rPr>
      <t xml:space="preserve">either </t>
    </r>
    <r>
      <rPr>
        <sz val="9"/>
        <color indexed="8"/>
        <rFont val="Arial"/>
        <family val="2"/>
      </rPr>
      <t>table 2 or table 3, depending on age range of sample. If you have more than 12 strata, add more rows as necessary,</t>
    </r>
    <r>
      <rPr>
        <sz val="9"/>
        <color rgb="FFFF0000"/>
        <rFont val="Arial"/>
        <family val="2"/>
      </rPr>
      <t xml:space="preserve"> </t>
    </r>
    <r>
      <rPr>
        <b/>
        <u/>
        <sz val="9"/>
        <color rgb="FFFF0000"/>
        <rFont val="Arial"/>
        <family val="2"/>
      </rPr>
      <t>but do not change table formats in any other way or provide information in other formats.</t>
    </r>
    <r>
      <rPr>
        <b/>
        <sz val="9"/>
        <color rgb="FFFF0000"/>
        <rFont val="Arial"/>
        <family val="2"/>
      </rPr>
      <t xml:space="preserve"> </t>
    </r>
  </si>
  <si>
    <t>Age groups should be supplied in the bands 18-24, 25-34, 35-44, 45-54, 55-64 and 65-99 years, detailing the number of males and females that fall within each of these bands. If you cannot find data for age group 18-24 and only have ages 15-19 and 20-24, you can calculate the 18-24 population by multiplying the 15-19 population by 2, dividing that number by 5 and adding the 20-24 population:</t>
  </si>
  <si>
    <t>NATIONAL STATISTICS BY AGE/GENDER (TO BE COMPLETED BY ALL TEAMS)</t>
  </si>
  <si>
    <t xml:space="preserve">Fill out chart below with the total population in each age/gender group (do not use factored numbers, percentages or ratios!). </t>
  </si>
  <si>
    <r>
      <t>USE STEPS 1 AND 2 TO CALCULATE YOUR IDEAL SAMPLE DISTRIBUTION</t>
    </r>
    <r>
      <rPr>
        <i/>
        <sz val="9"/>
        <color indexed="10"/>
        <rFont val="Arial"/>
        <family val="2"/>
      </rPr>
      <t xml:space="preserve"> </t>
    </r>
    <r>
      <rPr>
        <b/>
        <i/>
        <sz val="9"/>
        <color indexed="10"/>
        <rFont val="Arial"/>
        <family val="2"/>
      </rPr>
      <t>BEFORE</t>
    </r>
    <r>
      <rPr>
        <sz val="9"/>
        <color indexed="10"/>
        <rFont val="Arial"/>
        <family val="2"/>
      </rPr>
      <t xml:space="preserve"> DATA COLLECTION:</t>
    </r>
  </si>
  <si>
    <r>
      <t xml:space="preserve">USE STEPS 3 AND 4 TO CALCULATE DEVIATION FROM IDEAL SAMPLE </t>
    </r>
    <r>
      <rPr>
        <b/>
        <i/>
        <sz val="9"/>
        <color indexed="10"/>
        <rFont val="Arial"/>
        <family val="2"/>
      </rPr>
      <t>AFTER</t>
    </r>
    <r>
      <rPr>
        <i/>
        <sz val="9"/>
        <color indexed="10"/>
        <rFont val="Arial"/>
        <family val="2"/>
      </rPr>
      <t xml:space="preserve"> </t>
    </r>
    <r>
      <rPr>
        <sz val="9"/>
        <color indexed="10"/>
        <rFont val="Arial"/>
        <family val="2"/>
      </rPr>
      <t>DATA COLLECTION:</t>
    </r>
  </si>
  <si>
    <t>Male</t>
  </si>
  <si>
    <t>Female</t>
  </si>
  <si>
    <t>o-e</t>
  </si>
  <si>
    <t>(o-e)sqrt / expected</t>
  </si>
  <si>
    <t>1) ENTER YOUR TOTAL PROPOSED SAMPLE SIZE HERE (CONFIRM AFTER DATA COLLECTION)….</t>
  </si>
  <si>
    <t>2) YOUR IDEAL SAMPLE SHOULD BE BASED ON YOUR POPULATION WILL BE:</t>
  </si>
  <si>
    <t>3) ENTER YOUR ACTUAL SAMPLE DISTRIBUTION HERE (AFTER DATA COLLECTION)….</t>
  </si>
  <si>
    <t>4) THE DEVIATION FROM THE IDEAL SAMPLE DISTRIBUTION IS (RED IS BAD):</t>
  </si>
  <si>
    <t>FORMULAS USED TO CALCULATE IDEAL DISTRIBUTION AND DEVIATION FROM IDEAL:</t>
  </si>
  <si>
    <t>65+</t>
  </si>
  <si>
    <t>Total</t>
  </si>
  <si>
    <t>Sample Frac</t>
  </si>
  <si>
    <t>Indicate year and source of data above</t>
  </si>
  <si>
    <t>STATEC (Luxembourg statistical office) B1102 Population par âge et sexe au 1er janvier 2001 - 2019</t>
  </si>
  <si>
    <t>NATIONAL STATISTICS BY AGE/GENDER/STRATA (TO BE COMPLETED BY TEAMS WITH A STRATIFIED SAMPLE AGES 18 TO 64)</t>
  </si>
  <si>
    <t>Replace strata1, strata2 with specific names of your strata</t>
  </si>
  <si>
    <t>Strata numbers and labels must correspond to XXSTRATA variable</t>
  </si>
  <si>
    <t>Strata</t>
  </si>
  <si>
    <t>Strata 1</t>
  </si>
  <si>
    <t>Strata 2</t>
  </si>
  <si>
    <t>Strata 3</t>
  </si>
  <si>
    <t>Strata 4</t>
  </si>
  <si>
    <t>Strata 5</t>
  </si>
  <si>
    <t>Strata 6</t>
  </si>
  <si>
    <t>Strata 7</t>
  </si>
  <si>
    <t>Strata 8</t>
  </si>
  <si>
    <t>Strata 9</t>
  </si>
  <si>
    <t>Strata 10</t>
  </si>
  <si>
    <t>Strata 11</t>
  </si>
  <si>
    <t>Strata 12</t>
  </si>
  <si>
    <t>Add additional rows as needed</t>
  </si>
  <si>
    <t>NATIONAL STATISTICS BY AGE/GENDER/STRATA (TO BE COMPLETED BY TEAMS WITH A STRATIFIED SAMPLE AGES 18 TO 99)</t>
  </si>
  <si>
    <t>65-99</t>
  </si>
  <si>
    <t>2019 GEM Weights</t>
  </si>
  <si>
    <t xml:space="preserve">Which factors will be used to calculate your weights? </t>
  </si>
  <si>
    <t>age</t>
  </si>
  <si>
    <t>X</t>
  </si>
  <si>
    <t>gender</t>
  </si>
  <si>
    <t>strata</t>
  </si>
  <si>
    <t>education</t>
  </si>
  <si>
    <t>urban/rural</t>
  </si>
  <si>
    <t>others</t>
  </si>
  <si>
    <t>nationality</t>
  </si>
  <si>
    <t>Please provide the mathematical formula used to calculate the weights</t>
  </si>
  <si>
    <t>Iterative proportional fitting to achieve known population margins (population distribution by age and gender and by gender and education). for details see Deming, W. Edwards/Frederick F. Stephan. 1940. On a Least Squares Adjustment of a Sampled Frequency Table When the Expected Marginal Totals Are Known, in: The Annals of Mathematical Statistics 11 (4): 427-444.</t>
  </si>
  <si>
    <t>2019 GEM Education Categories</t>
  </si>
  <si>
    <r>
      <t xml:space="preserve">List the education categories created for demographic variable </t>
    </r>
    <r>
      <rPr>
        <b/>
        <sz val="9"/>
        <color indexed="8"/>
        <rFont val="Arial"/>
        <family val="2"/>
      </rPr>
      <t>XXREDUC</t>
    </r>
    <r>
      <rPr>
        <sz val="9"/>
        <color indexed="8"/>
        <rFont val="Arial"/>
        <family val="2"/>
      </rPr>
      <t xml:space="preserve"> in the table below. The value labels and codes </t>
    </r>
    <r>
      <rPr>
        <b/>
        <sz val="9"/>
        <color indexed="8"/>
        <rFont val="Arial"/>
        <family val="2"/>
      </rPr>
      <t>must</t>
    </r>
    <r>
      <rPr>
        <sz val="9"/>
        <color indexed="8"/>
        <rFont val="Arial"/>
        <family val="2"/>
      </rPr>
      <t xml:space="preserve"> match the </t>
    </r>
    <r>
      <rPr>
        <b/>
        <sz val="9"/>
        <color indexed="8"/>
        <rFont val="Arial"/>
        <family val="2"/>
      </rPr>
      <t>XXREDUC</t>
    </r>
    <r>
      <rPr>
        <sz val="9"/>
        <color indexed="8"/>
        <rFont val="Arial"/>
        <family val="2"/>
      </rPr>
      <t xml:space="preserve"> variable as it is presented in the SPSS data input template. If you have more than 12 education categories, add more rows as necessary. Add relevant description of each category by indicating which ages correspond to that category, which grades correspondent to that category and/or which degrees the respondent is excepted to hold upon completion.</t>
    </r>
    <r>
      <rPr>
        <b/>
        <sz val="9"/>
        <color indexed="8"/>
        <rFont val="Arial"/>
        <family val="2"/>
      </rPr>
      <t xml:space="preserve"> </t>
    </r>
  </si>
  <si>
    <t>UNEDUC Code</t>
  </si>
  <si>
    <t>Description</t>
  </si>
  <si>
    <t>Details</t>
  </si>
  <si>
    <t>US-based Examples</t>
  </si>
  <si>
    <t>Pre-primary education</t>
  </si>
  <si>
    <t xml:space="preserve">Designed primarily to introduce very young children to a school-type environment. </t>
  </si>
  <si>
    <t>Kindergarten</t>
  </si>
  <si>
    <t>Primary education or first stage of basic education</t>
  </si>
  <si>
    <t xml:space="preserve">Entry into the nationally designated primary institutions or programs. Start of compulsory education. </t>
  </si>
  <si>
    <t>Grade School (1 - 6)</t>
  </si>
  <si>
    <t>Lower secondary or second stage of basic education</t>
  </si>
  <si>
    <t xml:space="preserve">Entry after some 6 years of primary education. End of the cycle after 9 years since the beginning of primary education. </t>
  </si>
  <si>
    <t>Middle School, beginning of High School</t>
  </si>
  <si>
    <t>Leave UNEDUC and GEMEDUC columns blank. These columns will be filled out by data manger to recode XXREDUC into GEM standardized education variables and will be sent back to team for confirmation.</t>
  </si>
  <si>
    <t>(Upper) secondary education</t>
  </si>
  <si>
    <t xml:space="preserve">Typically begins at the end of full-time compulsory education for those countries that have a system of compulsory education. More specialization may be observed at this level than at level 2 and often teachers need to be more qualified or specialized than for level 2. The entrance age to this level is typically 15 or 16 years. </t>
  </si>
  <si>
    <t>High School, Special needs education, Adult education</t>
  </si>
  <si>
    <t>Post-secondary non-tertiary education</t>
  </si>
  <si>
    <t>A program considered for classification at level 4 that builds on a two year program at ISCED 3 and has a duration of 4 years would normally be classified at ISCED 4, even though the preceding two-year program at ISCED 3 is not as long as other ISCED 3 programs and does not qualify for the completion of ISCED 3. Typical full-time equivalent duration of between 6 months and 2 years.</t>
  </si>
  <si>
    <t>Two year college, Technical education</t>
  </si>
  <si>
    <t>to be filled out by data manager:</t>
  </si>
  <si>
    <t>First stage of tertiary education</t>
  </si>
  <si>
    <t>Largely theoretically based, “long stream” types of programs. They provide the level of education required for entry into a profession with high skills requirements or advanced research program. Typically 3 to 4 years.</t>
  </si>
  <si>
    <t>University (Bachelors/ Masters degrees)</t>
  </si>
  <si>
    <t>xxreduc code</t>
  </si>
  <si>
    <t>education category description</t>
  </si>
  <si>
    <t>Age range (if applicable)</t>
  </si>
  <si>
    <t>Grades completed (if applicable)</t>
  </si>
  <si>
    <t>Degree upon completion (if applicable)</t>
  </si>
  <si>
    <t>UNEDUC</t>
  </si>
  <si>
    <t>GEMEDUC</t>
  </si>
  <si>
    <t>Second stage of tertiary education</t>
  </si>
  <si>
    <t>Prepare graduates for faculty and research posts</t>
  </si>
  <si>
    <t xml:space="preserve">Doctorate </t>
  </si>
  <si>
    <t>Early childhood education</t>
  </si>
  <si>
    <t>&lt;5</t>
  </si>
  <si>
    <t>Primary education</t>
  </si>
  <si>
    <t>6 - 12</t>
  </si>
  <si>
    <t>GEMEDUC Code</t>
  </si>
  <si>
    <t>Lower secondary education</t>
  </si>
  <si>
    <t>12 - 17</t>
  </si>
  <si>
    <t>0 </t>
  </si>
  <si>
    <t>None</t>
  </si>
  <si>
    <t>None or primary</t>
  </si>
  <si>
    <t>Upper secondary education</t>
  </si>
  <si>
    <t>15 - 22</t>
  </si>
  <si>
    <t>111 </t>
  </si>
  <si>
    <t>Some secondary</t>
  </si>
  <si>
    <t>Master craftsman's diploma</t>
  </si>
  <si>
    <t>19 - 22</t>
  </si>
  <si>
    <t>1212 </t>
  </si>
  <si>
    <t>Secondary degree</t>
  </si>
  <si>
    <t>Upper secondary</t>
  </si>
  <si>
    <t>Short-cycle tertiary</t>
  </si>
  <si>
    <t>19 - 21</t>
  </si>
  <si>
    <t>1316 </t>
  </si>
  <si>
    <t>Post secondary</t>
  </si>
  <si>
    <t>Any post high school college/Bachelors</t>
  </si>
  <si>
    <t>Bachalor or equivalent</t>
  </si>
  <si>
    <t>19 - 23</t>
  </si>
  <si>
    <t>1720 </t>
  </si>
  <si>
    <t>Grad Experience</t>
  </si>
  <si>
    <t>Masters/Doctorate</t>
  </si>
  <si>
    <t>Master or equivalent</t>
  </si>
  <si>
    <t>22 - 24</t>
  </si>
  <si>
    <t>Doctoral or equivalent</t>
  </si>
  <si>
    <t>24 - 27</t>
  </si>
  <si>
    <r>
      <rPr>
        <b/>
        <sz val="9"/>
        <color indexed="10"/>
        <rFont val="Arial"/>
        <family val="2"/>
      </rPr>
      <t>Note about recode:</t>
    </r>
    <r>
      <rPr>
        <sz val="9"/>
        <color indexed="8"/>
        <rFont val="Arial"/>
        <family val="2"/>
      </rPr>
      <t xml:space="preserve"> The lowest degree in any XXREDUC category will determine how the variable is recoded. This means, if a team creates a category that includes both “Bachelors and Masters”, or “Bachelors , Masters and Doctorate,” this category will be recoded as “Post Secondary” experience in GEMEDUC because at least some respondents included in this group will have only earned a Bachelor degree and therefore cannot be recoded as having “Grad Experience”. 
The same applies to other education levels. An XXREDUC category ranging from no education to some secondary education will have to be recoded as “None” according to GEMEDUC and the next category (some secondary) will be skipped.  This is done to ensure that we are never overestimating the education level in a particular national sample.</t>
    </r>
  </si>
  <si>
    <t>Country name:</t>
  </si>
  <si>
    <t>Country</t>
  </si>
  <si>
    <t>Alpha code:</t>
  </si>
  <si>
    <t>XX</t>
  </si>
  <si>
    <t>Numerical code:</t>
  </si>
  <si>
    <t>##</t>
  </si>
  <si>
    <t>Education Variable</t>
  </si>
  <si>
    <t>THIS WORKSHEET WILL BE FILLED OUT BY GEM DATA MANAGER BUT CAN BE USED BY TEAM TO CHECK AGE/GENDER DISTRIBUTION</t>
  </si>
  <si>
    <t>2019 GEM Sample &amp; Weights Check</t>
  </si>
  <si>
    <t>Used to check if weighted and unweighted sample distributions are representative of age/gender population. Will be completed by GEM Data Manager but can also be used by National Team.</t>
  </si>
  <si>
    <t>18-64 SAMPLE</t>
  </si>
  <si>
    <t>18-99 SAMPLE</t>
  </si>
  <si>
    <t>Number of cases with weights within following ranges:</t>
  </si>
  <si>
    <t>NOT WEIGHTED</t>
  </si>
  <si>
    <t>Weights 0 to 0.5</t>
  </si>
  <si>
    <t>Weights 0.5 to 1</t>
  </si>
  <si>
    <t>Weights 1 to 1.5</t>
  </si>
  <si>
    <t>Weights 1.5 to 2.5</t>
  </si>
  <si>
    <t>Weights 2.5 to 4</t>
  </si>
  <si>
    <t>Weights 4 +</t>
  </si>
  <si>
    <t>Flag high weights</t>
  </si>
  <si>
    <t xml:space="preserve"> WEIGHTED</t>
  </si>
  <si>
    <t>SAMPLE DISTRIBUTION (WEIGHTED)</t>
  </si>
  <si>
    <r>
      <t>How closely the</t>
    </r>
    <r>
      <rPr>
        <b/>
        <u/>
        <sz val="9"/>
        <color indexed="9"/>
        <rFont val="Arial"/>
        <family val="2"/>
      </rPr>
      <t xml:space="preserve"> not weighted</t>
    </r>
    <r>
      <rPr>
        <b/>
        <sz val="9"/>
        <color indexed="9"/>
        <rFont val="Arial"/>
        <family val="2"/>
      </rPr>
      <t xml:space="preserve"> national sample matches the expected age and gender distribution for the country.  </t>
    </r>
  </si>
  <si>
    <t>DIFFERENCE  (WEIGHTED) FROM IDEAL</t>
  </si>
  <si>
    <r>
      <t xml:space="preserve">How closely the </t>
    </r>
    <r>
      <rPr>
        <b/>
        <u/>
        <sz val="9"/>
        <color indexed="9"/>
        <rFont val="Arial"/>
        <family val="2"/>
      </rPr>
      <t>weighted</t>
    </r>
    <r>
      <rPr>
        <b/>
        <sz val="9"/>
        <color indexed="9"/>
        <rFont val="Arial"/>
        <family val="2"/>
      </rPr>
      <t xml:space="preserve"> national sample matches the expected age and gender distribution for the country.  </t>
    </r>
  </si>
  <si>
    <t>POPULATION</t>
  </si>
  <si>
    <t>Filled in automatically from worksheet D.</t>
  </si>
  <si>
    <t>Pop Total</t>
  </si>
  <si>
    <t>Not Weighted Sample Frac</t>
  </si>
  <si>
    <t xml:space="preserve"> Weighted Sample Frac</t>
  </si>
  <si>
    <t>ACTUAL - EXPECTED SAMPLE (NOT WEIGHTED)</t>
  </si>
  <si>
    <t>45+54</t>
  </si>
  <si>
    <t xml:space="preserve">Sum </t>
  </si>
  <si>
    <t>degrees freedom</t>
  </si>
  <si>
    <t>ACTUAL - EXPECTED SAMPLE (WEIGHTED)</t>
  </si>
  <si>
    <t>FOR GEM DATA TEAM USE ONLY</t>
  </si>
  <si>
    <t>EXECUTE.</t>
  </si>
  <si>
    <t>THIS WORKSHEET WILL BE FILLED OUT BY GEM DATA MANAGER BUT CAN BE USED BY TEAM TO CHECK STRATA DISTRIBUTION</t>
  </si>
  <si>
    <t>2019 GEM Strata Weight Check</t>
  </si>
  <si>
    <t>CHECK STRATA DISTRIBUTION FOR ALL COUNTRIES WITH GOOD (GREEN) AGE/GENDER DISTRIBUTION IN "E1. WEIGHT CHECK",  AS LONG AS TEAM USED STRATA.</t>
  </si>
  <si>
    <t>Table of Chi-square statistics</t>
  </si>
  <si>
    <t>http://www.medcalc.org/manual/chi-square-table.php</t>
  </si>
  <si>
    <t>DISTRIBUTION (WEIGHTED)</t>
  </si>
  <si>
    <t>Expected</t>
  </si>
  <si>
    <t xml:space="preserve">f </t>
  </si>
  <si>
    <t>P = 0.05</t>
  </si>
  <si>
    <t>P = 0.01</t>
  </si>
  <si>
    <t>P = 0.001</t>
  </si>
  <si>
    <t>DF = # of strata - 1</t>
  </si>
  <si>
    <t>THIS WORKSHEET WILL BE FILLED OUT BY GEM DATA MANAGER</t>
  </si>
  <si>
    <t>2019 GEM Proposal Review</t>
  </si>
  <si>
    <t>Notes &amp; Questions</t>
  </si>
  <si>
    <t>Sample size and design</t>
  </si>
  <si>
    <t>will be added by GEM data manager</t>
  </si>
  <si>
    <t>Sampling frame &amp; methods</t>
  </si>
  <si>
    <t>2017 Data quality issues</t>
  </si>
  <si>
    <t>Sample strata</t>
  </si>
  <si>
    <t>Call backs</t>
  </si>
  <si>
    <t>Pilot required</t>
  </si>
  <si>
    <t>Monitoring required</t>
  </si>
  <si>
    <t>Issue</t>
  </si>
  <si>
    <t>(team response)</t>
  </si>
  <si>
    <t>Issues</t>
  </si>
  <si>
    <t>2019 GEM Data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</si>
</sst>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
    <numFmt numFmtId="166" formatCode="_(* #,##0_);_(* \(#,##0\);_(* &quot;-&quot;??_);_(@_)"/>
    <numFmt numFmtId="167" formatCode="0.000"/>
    <numFmt numFmtId="168" formatCode="0.0%"/>
    <numFmt numFmtId="169" formatCode="_(* #,##0.0000000_);_(* \(#,##0.0000000\);_(* &quot;-&quot;??_);_(@_)"/>
    <numFmt numFmtId="170" formatCode="0.0"/>
    <numFmt numFmtId="171" formatCode="dddd&quot;, &quot;mmmm\ dd&quot;, &quot;yyyy"/>
    <numFmt numFmtId="172" formatCode="[$-409]d\-mmm\-yy;@"/>
  </numFmts>
  <fonts count="116">
    <font>
      <sz val="11"/>
      <color theme="1"/>
      <name val="Calibri"/>
      <family val="2"/>
      <scheme val="minor"/>
    </font>
    <font>
      <sz val="11"/>
      <color indexed="8"/>
      <name val="Calibri"/>
      <family val="2"/>
    </font>
    <font>
      <b/>
      <sz val="11"/>
      <color indexed="8"/>
      <name val="Arial"/>
      <family val="2"/>
    </font>
    <font>
      <sz val="9"/>
      <color indexed="8"/>
      <name val="Arial"/>
      <family val="2"/>
    </font>
    <font>
      <b/>
      <sz val="9"/>
      <color indexed="8"/>
      <name val="Arial"/>
      <family val="2"/>
    </font>
    <font>
      <i/>
      <sz val="9"/>
      <color indexed="8"/>
      <name val="Arial"/>
      <family val="2"/>
    </font>
    <font>
      <sz val="11"/>
      <color indexed="8"/>
      <name val="Calibri"/>
      <family val="2"/>
    </font>
    <font>
      <sz val="8"/>
      <color indexed="8"/>
      <name val="Arial"/>
      <family val="2"/>
    </font>
    <font>
      <sz val="11"/>
      <color indexed="8"/>
      <name val="Arial"/>
      <family val="2"/>
    </font>
    <font>
      <sz val="8"/>
      <name val="Calibri"/>
      <family val="2"/>
    </font>
    <font>
      <b/>
      <sz val="9"/>
      <color indexed="25"/>
      <name val="Arial"/>
      <family val="2"/>
    </font>
    <font>
      <b/>
      <sz val="9"/>
      <name val="Arial"/>
      <family val="2"/>
    </font>
    <font>
      <sz val="9"/>
      <name val="Arial"/>
      <family val="2"/>
    </font>
    <font>
      <b/>
      <sz val="9"/>
      <color indexed="17"/>
      <name val="Calibri"/>
      <family val="2"/>
    </font>
    <font>
      <b/>
      <sz val="9"/>
      <color indexed="10"/>
      <name val="Arial"/>
      <family val="2"/>
    </font>
    <font>
      <sz val="8"/>
      <name val="Verdana"/>
      <family val="2"/>
    </font>
    <font>
      <i/>
      <sz val="9"/>
      <name val="Arial"/>
      <family val="2"/>
    </font>
    <font>
      <sz val="10"/>
      <name val="Arial"/>
      <family val="2"/>
    </font>
    <font>
      <b/>
      <sz val="9"/>
      <color indexed="19"/>
      <name val="Arial"/>
      <family val="2"/>
    </font>
    <font>
      <b/>
      <sz val="9"/>
      <color indexed="9"/>
      <name val="Arial"/>
      <family val="2"/>
    </font>
    <font>
      <u/>
      <sz val="9"/>
      <color indexed="8"/>
      <name val="Arial"/>
      <family val="2"/>
    </font>
    <font>
      <b/>
      <u/>
      <sz val="9"/>
      <color indexed="9"/>
      <name val="Arial"/>
      <family val="2"/>
    </font>
    <font>
      <b/>
      <sz val="10"/>
      <color indexed="8"/>
      <name val="Calibri"/>
      <family val="2"/>
    </font>
    <font>
      <i/>
      <sz val="10"/>
      <color indexed="8"/>
      <name val="Calibri"/>
      <family val="2"/>
    </font>
    <font>
      <b/>
      <i/>
      <sz val="9"/>
      <color indexed="10"/>
      <name val="Arial"/>
      <family val="2"/>
    </font>
    <font>
      <b/>
      <i/>
      <sz val="9"/>
      <color indexed="8"/>
      <name val="Arial"/>
      <family val="2"/>
    </font>
    <font>
      <b/>
      <sz val="9"/>
      <color indexed="10"/>
      <name val="Calibri"/>
      <family val="2"/>
    </font>
    <font>
      <sz val="9"/>
      <color indexed="19"/>
      <name val="Arial"/>
      <family val="2"/>
    </font>
    <font>
      <sz val="11"/>
      <color theme="1"/>
      <name val="Calibri"/>
      <family val="2"/>
      <scheme val="minor"/>
    </font>
    <font>
      <sz val="11"/>
      <color rgb="FF006100"/>
      <name val="Calibri"/>
      <family val="2"/>
      <scheme val="minor"/>
    </font>
    <font>
      <b/>
      <i/>
      <sz val="9"/>
      <color rgb="FFFF0000"/>
      <name val="Arial"/>
      <family val="2"/>
    </font>
    <font>
      <b/>
      <sz val="9"/>
      <color rgb="FFFF0000"/>
      <name val="Arial"/>
      <family val="2"/>
    </font>
    <font>
      <b/>
      <sz val="9"/>
      <color theme="1"/>
      <name val="Arial"/>
      <family val="2"/>
    </font>
    <font>
      <b/>
      <sz val="12"/>
      <color rgb="FF0070C0"/>
      <name val="Calibri"/>
      <family val="2"/>
      <scheme val="minor"/>
    </font>
    <font>
      <sz val="9"/>
      <color theme="1"/>
      <name val="Arial"/>
      <family val="2"/>
    </font>
    <font>
      <sz val="9"/>
      <color theme="1"/>
      <name val="Calibri"/>
      <family val="2"/>
      <scheme val="minor"/>
    </font>
    <font>
      <b/>
      <i/>
      <sz val="10"/>
      <color indexed="8"/>
      <name val="Calibri"/>
      <family val="2"/>
      <scheme val="minor"/>
    </font>
    <font>
      <b/>
      <sz val="10"/>
      <color indexed="8"/>
      <name val="Calibri"/>
      <family val="2"/>
      <scheme val="minor"/>
    </font>
    <font>
      <i/>
      <sz val="10"/>
      <color indexed="8"/>
      <name val="Calibri"/>
      <family val="2"/>
      <scheme val="minor"/>
    </font>
    <font>
      <sz val="10"/>
      <color indexed="8"/>
      <name val="Calibri"/>
      <family val="2"/>
      <scheme val="minor"/>
    </font>
    <font>
      <b/>
      <sz val="10"/>
      <color indexed="10"/>
      <name val="Calibri"/>
      <family val="2"/>
      <scheme val="minor"/>
    </font>
    <font>
      <sz val="10"/>
      <color rgb="FF002060"/>
      <name val="Calibri"/>
      <family val="2"/>
      <scheme val="minor"/>
    </font>
    <font>
      <b/>
      <i/>
      <sz val="9"/>
      <color theme="1"/>
      <name val="Arial"/>
      <family val="2"/>
    </font>
    <font>
      <sz val="9"/>
      <color rgb="FF993366"/>
      <name val="Arial"/>
      <family val="2"/>
    </font>
    <font>
      <b/>
      <sz val="9"/>
      <color rgb="FF000000"/>
      <name val="Arial"/>
      <family val="2"/>
    </font>
    <font>
      <b/>
      <sz val="9"/>
      <color rgb="FF90713A"/>
      <name val="Arial"/>
      <family val="2"/>
    </font>
    <font>
      <b/>
      <sz val="9"/>
      <color rgb="FFFFFFFF"/>
      <name val="Arial"/>
      <family val="2"/>
    </font>
    <font>
      <b/>
      <sz val="9"/>
      <color rgb="FF993366"/>
      <name val="Arial"/>
      <family val="2"/>
    </font>
    <font>
      <sz val="9"/>
      <color theme="2" tint="-0.499984740745262"/>
      <name val="Arial"/>
      <family val="2"/>
    </font>
    <font>
      <b/>
      <i/>
      <sz val="10"/>
      <color rgb="FFFF0000"/>
      <name val="Calibri"/>
      <family val="2"/>
      <scheme val="minor"/>
    </font>
    <font>
      <b/>
      <sz val="9"/>
      <color theme="9" tint="0.39997558519241921"/>
      <name val="Arial"/>
      <family val="2"/>
    </font>
    <font>
      <sz val="9"/>
      <color rgb="FF948A54"/>
      <name val="Arial"/>
      <family val="2"/>
    </font>
    <font>
      <sz val="10"/>
      <color theme="1"/>
      <name val="Calibri"/>
      <family val="2"/>
    </font>
    <font>
      <sz val="9"/>
      <color rgb="FF000000"/>
      <name val="Arial"/>
      <family val="2"/>
    </font>
    <font>
      <b/>
      <sz val="14"/>
      <color theme="2" tint="-0.89999084444715716"/>
      <name val="Arial"/>
      <family val="2"/>
    </font>
    <font>
      <b/>
      <i/>
      <sz val="10"/>
      <color rgb="FFFF0000"/>
      <name val="Calibri"/>
      <family val="2"/>
    </font>
    <font>
      <sz val="11"/>
      <color theme="1"/>
      <name val="Arial"/>
      <family val="2"/>
    </font>
    <font>
      <b/>
      <sz val="11"/>
      <color theme="1"/>
      <name val="Arial"/>
      <family val="2"/>
    </font>
    <font>
      <i/>
      <sz val="9"/>
      <color theme="1"/>
      <name val="Arial"/>
      <family val="2"/>
    </font>
    <font>
      <sz val="9"/>
      <color rgb="FFFF0000"/>
      <name val="Arial"/>
      <family val="2"/>
    </font>
    <font>
      <sz val="11"/>
      <color rgb="FF000000"/>
      <name val="Calibri"/>
      <family val="2"/>
      <scheme val="minor"/>
    </font>
    <font>
      <sz val="9"/>
      <color indexed="10"/>
      <name val="Arial"/>
      <family val="2"/>
    </font>
    <font>
      <sz val="9"/>
      <color theme="8" tint="-0.249977111117893"/>
      <name val="Calibri"/>
      <family val="2"/>
      <scheme val="minor"/>
    </font>
    <font>
      <i/>
      <sz val="9"/>
      <color indexed="10"/>
      <name val="Arial"/>
      <family val="2"/>
    </font>
    <font>
      <b/>
      <sz val="9"/>
      <color rgb="FF008000"/>
      <name val="Arial"/>
      <family val="2"/>
    </font>
    <font>
      <sz val="9"/>
      <color rgb="FF008000"/>
      <name val="Arial"/>
      <family val="2"/>
    </font>
    <font>
      <sz val="9"/>
      <color theme="8" tint="-0.249977111117893"/>
      <name val="Arial"/>
      <family val="2"/>
    </font>
    <font>
      <b/>
      <sz val="9"/>
      <color rgb="FF006100"/>
      <name val="Arial"/>
      <family val="2"/>
    </font>
    <font>
      <b/>
      <sz val="9"/>
      <color rgb="FF000090"/>
      <name val="Arial"/>
      <family val="2"/>
    </font>
    <font>
      <b/>
      <i/>
      <sz val="10"/>
      <color rgb="FF0000FF"/>
      <name val="Calibri"/>
      <family val="2"/>
      <scheme val="minor"/>
    </font>
    <font>
      <b/>
      <sz val="10"/>
      <color rgb="FF0000FF"/>
      <name val="Calibri"/>
      <family val="2"/>
      <scheme val="minor"/>
    </font>
    <font>
      <sz val="10"/>
      <color rgb="FF0000FF"/>
      <name val="Calibri"/>
      <family val="2"/>
      <scheme val="minor"/>
    </font>
    <font>
      <b/>
      <sz val="12"/>
      <color indexed="8"/>
      <name val="Calibri"/>
      <family val="2"/>
      <scheme val="minor"/>
    </font>
    <font>
      <sz val="9"/>
      <color rgb="FF000000"/>
      <name val="Calibri"/>
      <family val="2"/>
      <scheme val="minor"/>
    </font>
    <font>
      <b/>
      <u/>
      <sz val="9"/>
      <color rgb="FFFF0000"/>
      <name val="Arial"/>
      <family val="2"/>
    </font>
    <font>
      <u/>
      <sz val="11"/>
      <color theme="10"/>
      <name val="Calibri"/>
      <family val="2"/>
      <scheme val="minor"/>
    </font>
    <font>
      <u/>
      <sz val="11"/>
      <color theme="11"/>
      <name val="Calibri"/>
      <family val="2"/>
      <scheme val="minor"/>
    </font>
    <font>
      <sz val="9"/>
      <color rgb="FF000090"/>
      <name val="Arial"/>
      <family val="2"/>
    </font>
    <font>
      <sz val="9"/>
      <color theme="9" tint="-0.249977111117893"/>
      <name val="Arial"/>
      <family val="2"/>
    </font>
    <font>
      <sz val="9"/>
      <color theme="6" tint="-0.249977111117893"/>
      <name val="Arial"/>
      <family val="2"/>
    </font>
    <font>
      <sz val="11"/>
      <color rgb="FF008000"/>
      <name val="Calibri"/>
      <family val="2"/>
    </font>
    <font>
      <sz val="11"/>
      <color rgb="FFFF6600"/>
      <name val="Calibri"/>
      <family val="2"/>
    </font>
    <font>
      <b/>
      <sz val="11"/>
      <color theme="2" tint="-0.89999084444715716"/>
      <name val="Arial"/>
      <family val="2"/>
    </font>
    <font>
      <sz val="11"/>
      <color theme="7" tint="-0.249977111117893"/>
      <name val="Calibri"/>
      <family val="2"/>
    </font>
    <font>
      <sz val="11"/>
      <color rgb="FF000000"/>
      <name val="Arial"/>
      <family val="2"/>
    </font>
    <font>
      <b/>
      <sz val="9"/>
      <color rgb="FF33CCCC"/>
      <name val="Arial"/>
      <family val="2"/>
    </font>
    <font>
      <b/>
      <sz val="12"/>
      <color theme="0"/>
      <name val="Calibri"/>
      <family val="2"/>
      <scheme val="minor"/>
    </font>
    <font>
      <b/>
      <sz val="12"/>
      <color theme="1"/>
      <name val="Calibri"/>
      <family val="2"/>
      <scheme val="minor"/>
    </font>
    <font>
      <b/>
      <sz val="11"/>
      <color rgb="FFFFFFFF"/>
      <name val="Calibri"/>
      <family val="2"/>
      <scheme val="minor"/>
    </font>
    <font>
      <sz val="11"/>
      <name val="Calibri"/>
      <family val="2"/>
      <scheme val="minor"/>
    </font>
    <font>
      <b/>
      <sz val="10"/>
      <color rgb="FF000000"/>
      <name val="Calibri"/>
      <family val="2"/>
      <scheme val="minor"/>
    </font>
    <font>
      <sz val="10"/>
      <name val="Calibri"/>
      <family val="2"/>
      <scheme val="minor"/>
    </font>
    <font>
      <sz val="10"/>
      <color rgb="FF000000"/>
      <name val="Calibri"/>
      <family val="2"/>
      <scheme val="minor"/>
    </font>
    <font>
      <u/>
      <sz val="10"/>
      <color rgb="FF0000FF"/>
      <name val="Calibri"/>
      <family val="2"/>
      <scheme val="minor"/>
    </font>
    <font>
      <i/>
      <sz val="9.5"/>
      <color rgb="FF000000"/>
      <name val="Calibri"/>
      <family val="2"/>
      <scheme val="minor"/>
    </font>
    <font>
      <sz val="9"/>
      <color theme="4" tint="0.39997558519241921"/>
      <name val="Calibri"/>
      <family val="2"/>
      <scheme val="minor"/>
    </font>
    <font>
      <b/>
      <sz val="9"/>
      <color theme="1"/>
      <name val="Calibri"/>
      <family val="2"/>
      <scheme val="minor"/>
    </font>
    <font>
      <sz val="10"/>
      <color theme="1"/>
      <name val="Calibri"/>
      <family val="2"/>
      <scheme val="minor"/>
    </font>
    <font>
      <sz val="10"/>
      <color theme="4" tint="0.39997558519241921"/>
      <name val="Calibri"/>
      <family val="2"/>
      <scheme val="minor"/>
    </font>
    <font>
      <sz val="12"/>
      <color indexed="8"/>
      <name val="Calibri"/>
      <family val="2"/>
      <scheme val="minor"/>
    </font>
    <font>
      <sz val="12"/>
      <name val="Calibri"/>
      <family val="2"/>
      <scheme val="minor"/>
    </font>
    <font>
      <b/>
      <sz val="10"/>
      <color rgb="FF3366FF"/>
      <name val="Calibri"/>
      <family val="2"/>
      <scheme val="minor"/>
    </font>
    <font>
      <b/>
      <sz val="9"/>
      <color rgb="FF000000"/>
      <name val="Calibri"/>
      <family val="2"/>
      <scheme val="minor"/>
    </font>
    <font>
      <b/>
      <sz val="10"/>
      <color rgb="FF969696"/>
      <name val="Calibri"/>
      <family val="2"/>
      <scheme val="minor"/>
    </font>
    <font>
      <b/>
      <sz val="9"/>
      <color rgb="FF0070C0"/>
      <name val="Calibri"/>
      <family val="2"/>
      <scheme val="minor"/>
    </font>
    <font>
      <b/>
      <i/>
      <sz val="9"/>
      <color rgb="FF0070C0"/>
      <name val="Calibri"/>
      <family val="2"/>
      <scheme val="minor"/>
    </font>
    <font>
      <b/>
      <sz val="10"/>
      <color rgb="FF0070C0"/>
      <name val="Calibri"/>
      <family val="2"/>
      <scheme val="minor"/>
    </font>
    <font>
      <b/>
      <sz val="9"/>
      <color rgb="FF0070C0"/>
      <name val="Calibri"/>
      <family val="2"/>
    </font>
    <font>
      <b/>
      <sz val="10"/>
      <color rgb="FF0070C0"/>
      <name val="Calibri"/>
      <family val="2"/>
    </font>
    <font>
      <b/>
      <sz val="9"/>
      <color rgb="FF800000"/>
      <name val="Calibri"/>
      <family val="2"/>
      <scheme val="minor"/>
    </font>
    <font>
      <sz val="9"/>
      <color rgb="FF000000"/>
      <name val="Calibri"/>
      <family val="2"/>
    </font>
    <font>
      <sz val="9"/>
      <color rgb="FF1F497D"/>
      <name val="Calibri"/>
      <family val="2"/>
    </font>
    <font>
      <sz val="9"/>
      <color rgb="FF1F497D"/>
      <name val="Calibri"/>
      <family val="2"/>
      <scheme val="minor"/>
    </font>
    <font>
      <sz val="9"/>
      <color theme="5" tint="-0.249977111117893"/>
      <name val="Calibri"/>
      <family val="2"/>
      <scheme val="minor"/>
    </font>
    <font>
      <sz val="9"/>
      <color rgb="FF800000"/>
      <name val="Calibri"/>
      <family val="2"/>
      <scheme val="minor"/>
    </font>
    <font>
      <sz val="12"/>
      <color theme="1"/>
      <name val="Calibri"/>
      <family val="2"/>
      <scheme val="minor"/>
    </font>
  </fonts>
  <fills count="4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6"/>
        <bgColor indexed="8"/>
      </patternFill>
    </fill>
    <fill>
      <patternFill patternType="solid">
        <fgColor indexed="62"/>
        <bgColor indexed="64"/>
      </patternFill>
    </fill>
    <fill>
      <patternFill patternType="solid">
        <fgColor indexed="10"/>
        <bgColor indexed="64"/>
      </patternFill>
    </fill>
    <fill>
      <patternFill patternType="solid">
        <fgColor rgb="FFC6EFCE"/>
      </patternFill>
    </fill>
    <fill>
      <patternFill patternType="solid">
        <fgColor theme="4" tint="0.79998168889431442"/>
        <bgColor indexed="64"/>
      </patternFill>
    </fill>
    <fill>
      <patternFill patternType="solid">
        <fgColor theme="4" tint="0.59999389629810485"/>
        <bgColor indexed="64"/>
      </patternFill>
    </fill>
    <fill>
      <patternFill patternType="solid">
        <fgColor rgb="FFC6EFCE"/>
        <bgColor indexed="64"/>
      </patternFill>
    </fill>
    <fill>
      <patternFill patternType="solid">
        <fgColor rgb="FFFFCC99"/>
        <bgColor indexed="64"/>
      </patternFill>
    </fill>
    <fill>
      <patternFill patternType="solid">
        <fgColor rgb="FFFFFF00"/>
        <bgColor indexed="64"/>
      </patternFill>
    </fill>
    <fill>
      <patternFill patternType="solid">
        <fgColor rgb="FF333399"/>
        <bgColor rgb="FF000000"/>
      </patternFill>
    </fill>
    <fill>
      <patternFill patternType="solid">
        <fgColor rgb="FFFFCC99"/>
        <bgColor rgb="FF000000"/>
      </patternFill>
    </fill>
    <fill>
      <patternFill patternType="solid">
        <fgColor theme="6" tint="0.79998168889431442"/>
        <bgColor indexed="64"/>
      </patternFill>
    </fill>
    <fill>
      <patternFill patternType="solid">
        <fgColor theme="4" tint="0.39997558519241921"/>
        <bgColor rgb="FF000000"/>
      </patternFill>
    </fill>
    <fill>
      <patternFill patternType="solid">
        <fgColor theme="2" tint="-9.9978637043366805E-2"/>
        <bgColor indexed="64"/>
      </patternFill>
    </fill>
    <fill>
      <patternFill patternType="solid">
        <fgColor rgb="FFFFFFCC"/>
        <bgColor rgb="FF000000"/>
      </patternFill>
    </fill>
    <fill>
      <patternFill patternType="solid">
        <fgColor theme="2" tint="-9.9978637043366805E-2"/>
        <bgColor indexed="8"/>
      </patternFill>
    </fill>
    <fill>
      <patternFill patternType="solid">
        <fgColor theme="9" tint="0.79998168889431442"/>
        <bgColor indexed="8"/>
      </patternFill>
    </fill>
    <fill>
      <patternFill patternType="solid">
        <fgColor theme="9" tint="0.79998168889431442"/>
        <bgColor indexed="64"/>
      </patternFill>
    </fill>
    <fill>
      <patternFill patternType="solid">
        <fgColor theme="6" tint="0.79998168889431442"/>
        <bgColor indexed="8"/>
      </patternFill>
    </fill>
    <fill>
      <patternFill patternType="solid">
        <fgColor theme="5" tint="0.79998168889431442"/>
        <bgColor indexed="8"/>
      </patternFill>
    </fill>
    <fill>
      <patternFill patternType="solid">
        <fgColor theme="7" tint="0.79998168889431442"/>
        <bgColor indexed="8"/>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8"/>
      </patternFill>
    </fill>
    <fill>
      <patternFill patternType="solid">
        <fgColor theme="9" tint="0.59999389629810485"/>
        <bgColor indexed="8"/>
      </patternFill>
    </fill>
    <fill>
      <patternFill patternType="solid">
        <fgColor theme="7" tint="0.59999389629810485"/>
        <bgColor indexed="8"/>
      </patternFill>
    </fill>
    <fill>
      <patternFill patternType="solid">
        <fgColor rgb="FFFFF898"/>
        <bgColor indexed="8"/>
      </patternFill>
    </fill>
    <fill>
      <patternFill patternType="solid">
        <fgColor theme="5" tint="0.59999389629810485"/>
        <bgColor indexed="8"/>
      </patternFill>
    </fill>
    <fill>
      <patternFill patternType="solid">
        <fgColor rgb="FF800000"/>
        <bgColor indexed="64"/>
      </patternFill>
    </fill>
    <fill>
      <patternFill patternType="solid">
        <fgColor rgb="FF366092"/>
        <bgColor rgb="FF000000"/>
      </patternFill>
    </fill>
    <fill>
      <patternFill patternType="solid">
        <fgColor rgb="FFDCE6F1"/>
        <bgColor rgb="FF000000"/>
      </patternFill>
    </fill>
    <fill>
      <patternFill patternType="solid">
        <fgColor rgb="FF00B050"/>
        <bgColor rgb="FF000000"/>
      </patternFill>
    </fill>
    <fill>
      <patternFill patternType="solid">
        <fgColor rgb="FFFFC000"/>
        <bgColor rgb="FF000000"/>
      </patternFill>
    </fill>
    <fill>
      <patternFill patternType="solid">
        <fgColor rgb="FFFFFF00"/>
        <bgColor rgb="FF000000"/>
      </patternFill>
    </fill>
    <fill>
      <patternFill patternType="solid">
        <fgColor rgb="FFFF0000"/>
        <bgColor rgb="FF000000"/>
      </patternFill>
    </fill>
    <fill>
      <patternFill patternType="solid">
        <fgColor rgb="FF008000"/>
        <bgColor rgb="FF000000"/>
      </patternFill>
    </fill>
    <fill>
      <patternFill patternType="solid">
        <fgColor rgb="FF95B3D7"/>
        <bgColor rgb="FF000000"/>
      </patternFill>
    </fill>
    <fill>
      <patternFill patternType="solid">
        <fgColor rgb="FFFFC000"/>
        <bgColor indexed="64"/>
      </patternFill>
    </fill>
    <fill>
      <patternFill patternType="solid">
        <fgColor theme="0"/>
        <bgColor indexed="64"/>
      </patternFill>
    </fill>
    <fill>
      <patternFill patternType="solid">
        <fgColor rgb="FFFFC000"/>
        <bgColor indexed="8"/>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medium">
        <color indexed="2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44"/>
      </right>
      <top style="thin">
        <color indexed="44"/>
      </top>
      <bottom style="thin">
        <color indexed="44"/>
      </bottom>
      <diagonal/>
    </border>
    <border>
      <left style="thin">
        <color indexed="44"/>
      </left>
      <right style="thin">
        <color indexed="44"/>
      </right>
      <top style="thin">
        <color indexed="44"/>
      </top>
      <bottom style="thin">
        <color indexed="44"/>
      </bottom>
      <diagonal/>
    </border>
    <border>
      <left/>
      <right style="thin">
        <color indexed="44"/>
      </right>
      <top/>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style="medium">
        <color auto="1"/>
      </top>
      <bottom/>
      <diagonal/>
    </border>
    <border>
      <left style="thin">
        <color indexed="44"/>
      </left>
      <right/>
      <top style="thin">
        <color indexed="44"/>
      </top>
      <bottom style="thin">
        <color indexed="44"/>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rgb="FF99CCFF"/>
      </left>
      <right/>
      <top style="thin">
        <color rgb="FF99CCFF"/>
      </top>
      <bottom style="thin">
        <color rgb="FF99CCFF"/>
      </bottom>
      <diagonal/>
    </border>
    <border>
      <left/>
      <right style="thin">
        <color rgb="FF99CCFF"/>
      </right>
      <top style="thin">
        <color rgb="FF99CCFF"/>
      </top>
      <bottom style="thin">
        <color rgb="FF99CCFF"/>
      </bottom>
      <diagonal/>
    </border>
    <border>
      <left/>
      <right/>
      <top style="medium">
        <color rgb="FF008080"/>
      </top>
      <bottom/>
      <diagonal/>
    </border>
    <border>
      <left/>
      <right/>
      <top/>
      <bottom style="thin">
        <color indexed="44"/>
      </bottom>
      <diagonal/>
    </border>
    <border>
      <left style="thin">
        <color indexed="44"/>
      </left>
      <right/>
      <top/>
      <bottom/>
      <diagonal/>
    </border>
    <border>
      <left/>
      <right/>
      <top style="thin">
        <color indexed="44"/>
      </top>
      <bottom/>
      <diagonal/>
    </border>
    <border>
      <left/>
      <right/>
      <top style="thin">
        <color auto="1"/>
      </top>
      <bottom style="medium">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s>
  <cellStyleXfs count="277">
    <xf numFmtId="0" fontId="0" fillId="0" borderId="0"/>
    <xf numFmtId="164" fontId="6" fillId="0" borderId="0" applyFont="0" applyFill="0" applyBorder="0" applyAlignment="0" applyProtection="0"/>
    <xf numFmtId="0" fontId="29" fillId="8" borderId="0" applyNumberFormat="0" applyBorder="0" applyAlignment="0" applyProtection="0"/>
    <xf numFmtId="0" fontId="28" fillId="0" borderId="0"/>
    <xf numFmtId="0" fontId="17" fillId="0" borderId="0"/>
    <xf numFmtId="9" fontId="6" fillId="0" borderId="0" applyFon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15" fillId="0" borderId="0"/>
  </cellStyleXfs>
  <cellXfs count="484">
    <xf numFmtId="0" fontId="0" fillId="0" borderId="0" xfId="0"/>
    <xf numFmtId="0" fontId="2" fillId="0" borderId="0" xfId="0" applyFont="1"/>
    <xf numFmtId="0" fontId="8" fillId="0" borderId="0" xfId="0" applyFont="1"/>
    <xf numFmtId="0" fontId="3" fillId="0" borderId="0" xfId="0" applyFont="1" applyAlignment="1">
      <alignment vertical="top" wrapText="1"/>
    </xf>
    <xf numFmtId="0" fontId="2" fillId="0" borderId="0" xfId="0" applyFont="1" applyAlignment="1">
      <alignment vertical="top"/>
    </xf>
    <xf numFmtId="0" fontId="3" fillId="0" borderId="0" xfId="0" applyFont="1" applyAlignment="1">
      <alignment horizontal="right" vertical="top"/>
    </xf>
    <xf numFmtId="0" fontId="4" fillId="0" borderId="0" xfId="0" applyFont="1" applyAlignment="1">
      <alignment horizontal="center" vertical="top"/>
    </xf>
    <xf numFmtId="0" fontId="10" fillId="2" borderId="5" xfId="0" applyFont="1" applyFill="1" applyBorder="1" applyAlignment="1">
      <alignment horizontal="left" wrapText="1"/>
    </xf>
    <xf numFmtId="0" fontId="13" fillId="8" borderId="0" xfId="2" applyFont="1"/>
    <xf numFmtId="0" fontId="10" fillId="0" borderId="0" xfId="0" applyFont="1" applyAlignment="1">
      <alignment horizontal="left" wrapText="1"/>
    </xf>
    <xf numFmtId="1" fontId="3" fillId="0" borderId="0" xfId="0" applyNumberFormat="1" applyFont="1" applyAlignment="1">
      <alignment horizontal="right"/>
    </xf>
    <xf numFmtId="0" fontId="4" fillId="0" borderId="0" xfId="0" applyFont="1"/>
    <xf numFmtId="0" fontId="3" fillId="0" borderId="0" xfId="0" applyFont="1" applyAlignment="1">
      <alignment vertical="top"/>
    </xf>
    <xf numFmtId="0" fontId="4" fillId="0" borderId="0" xfId="0" applyFont="1" applyAlignment="1">
      <alignment vertical="top"/>
    </xf>
    <xf numFmtId="0" fontId="3" fillId="0" borderId="9" xfId="0" applyFont="1" applyBorder="1" applyAlignment="1">
      <alignment vertical="top"/>
    </xf>
    <xf numFmtId="0" fontId="0" fillId="0" borderId="10" xfId="0" applyBorder="1"/>
    <xf numFmtId="0" fontId="0" fillId="0" borderId="3" xfId="0" applyBorder="1"/>
    <xf numFmtId="0" fontId="0" fillId="0" borderId="4" xfId="0" applyBorder="1"/>
    <xf numFmtId="0" fontId="0" fillId="0" borderId="11" xfId="0" applyBorder="1"/>
    <xf numFmtId="0" fontId="3" fillId="0" borderId="12" xfId="0" applyFont="1" applyBorder="1" applyAlignment="1">
      <alignment vertical="top"/>
    </xf>
    <xf numFmtId="0" fontId="0" fillId="0" borderId="13" xfId="0" applyBorder="1"/>
    <xf numFmtId="0" fontId="0" fillId="0" borderId="14" xfId="0" applyBorder="1"/>
    <xf numFmtId="0" fontId="0" fillId="0" borderId="15" xfId="0" applyBorder="1"/>
    <xf numFmtId="0" fontId="3" fillId="0" borderId="0" xfId="0" applyFont="1" applyAlignment="1">
      <alignment horizontal="right" vertical="top" wrapText="1"/>
    </xf>
    <xf numFmtId="0" fontId="3" fillId="0" borderId="0" xfId="0" applyFont="1" applyAlignment="1">
      <alignment horizontal="left" vertical="top" wrapText="1"/>
    </xf>
    <xf numFmtId="0" fontId="0" fillId="0" borderId="9" xfId="0" applyBorder="1"/>
    <xf numFmtId="0" fontId="0" fillId="0" borderId="12" xfId="0" applyBorder="1"/>
    <xf numFmtId="0" fontId="0" fillId="0" borderId="11" xfId="0" applyBorder="1" applyAlignment="1">
      <alignment horizontal="center" wrapText="1"/>
    </xf>
    <xf numFmtId="0" fontId="0" fillId="0" borderId="11" xfId="0" applyBorder="1" applyAlignment="1">
      <alignment horizontal="center"/>
    </xf>
    <xf numFmtId="0" fontId="10" fillId="2" borderId="8" xfId="0" applyFont="1" applyFill="1" applyBorder="1" applyAlignment="1">
      <alignment horizontal="center" wrapText="1"/>
    </xf>
    <xf numFmtId="0" fontId="0" fillId="0" borderId="15" xfId="0" applyBorder="1" applyAlignment="1">
      <alignment horizontal="left"/>
    </xf>
    <xf numFmtId="0" fontId="2" fillId="0" borderId="0" xfId="0" applyFont="1" applyAlignment="1">
      <alignment horizontal="left"/>
    </xf>
    <xf numFmtId="0" fontId="3" fillId="0" borderId="0" xfId="0" applyFont="1" applyAlignment="1">
      <alignment horizontal="left"/>
    </xf>
    <xf numFmtId="0" fontId="3" fillId="0" borderId="9" xfId="0" applyFont="1" applyBorder="1" applyAlignment="1">
      <alignment horizontal="left"/>
    </xf>
    <xf numFmtId="0" fontId="4" fillId="0" borderId="0" xfId="0" applyFont="1" applyAlignment="1">
      <alignment horizontal="left"/>
    </xf>
    <xf numFmtId="0" fontId="3" fillId="0" borderId="12" xfId="0" applyFont="1" applyBorder="1" applyAlignment="1">
      <alignment horizontal="left"/>
    </xf>
    <xf numFmtId="0" fontId="3" fillId="0" borderId="0" xfId="0" applyFont="1" applyAlignment="1">
      <alignment horizontal="left" wrapText="1"/>
    </xf>
    <xf numFmtId="1" fontId="10" fillId="2" borderId="5" xfId="0" applyNumberFormat="1" applyFont="1" applyFill="1" applyBorder="1" applyAlignment="1">
      <alignment horizontal="right" wrapText="1"/>
    </xf>
    <xf numFmtId="0" fontId="3" fillId="5" borderId="22" xfId="0" applyFont="1" applyFill="1" applyBorder="1" applyAlignment="1">
      <alignment wrapText="1"/>
    </xf>
    <xf numFmtId="0" fontId="3" fillId="5" borderId="23" xfId="0" applyFont="1" applyFill="1" applyBorder="1" applyAlignment="1">
      <alignment horizontal="left" wrapText="1"/>
    </xf>
    <xf numFmtId="0" fontId="3" fillId="0" borderId="24" xfId="0" applyFont="1" applyBorder="1" applyAlignment="1">
      <alignment vertical="center" wrapText="1"/>
    </xf>
    <xf numFmtId="0" fontId="3" fillId="0" borderId="24" xfId="0" applyFont="1" applyBorder="1" applyAlignment="1">
      <alignment horizontal="right" vertical="center" wrapText="1"/>
    </xf>
    <xf numFmtId="0" fontId="3" fillId="0" borderId="24" xfId="0" applyFont="1" applyBorder="1" applyAlignment="1">
      <alignment horizontal="left" vertical="center" wrapText="1"/>
    </xf>
    <xf numFmtId="0" fontId="3" fillId="5" borderId="23" xfId="0" applyFont="1" applyFill="1" applyBorder="1" applyAlignment="1">
      <alignment horizontal="center"/>
    </xf>
    <xf numFmtId="0" fontId="3" fillId="0" borderId="0" xfId="0" applyFont="1" applyAlignment="1">
      <alignment horizontal="center"/>
    </xf>
    <xf numFmtId="0" fontId="5" fillId="0" borderId="0" xfId="0" applyFont="1"/>
    <xf numFmtId="0" fontId="3" fillId="0" borderId="0" xfId="0" applyFont="1"/>
    <xf numFmtId="0" fontId="32" fillId="0" borderId="0" xfId="0" applyFont="1"/>
    <xf numFmtId="0" fontId="10" fillId="2" borderId="5" xfId="0" applyFont="1" applyFill="1" applyBorder="1" applyAlignment="1">
      <alignment horizontal="right" wrapText="1"/>
    </xf>
    <xf numFmtId="166" fontId="3" fillId="3" borderId="5" xfId="1" applyNumberFormat="1" applyFont="1" applyFill="1" applyBorder="1" applyAlignment="1">
      <alignment horizontal="center"/>
    </xf>
    <xf numFmtId="168" fontId="3" fillId="3" borderId="5" xfId="5" applyNumberFormat="1" applyFont="1" applyFill="1" applyBorder="1" applyAlignment="1">
      <alignment horizontal="right"/>
    </xf>
    <xf numFmtId="168" fontId="3" fillId="0" borderId="0" xfId="5" applyNumberFormat="1" applyFont="1" applyAlignment="1">
      <alignment horizontal="right"/>
    </xf>
    <xf numFmtId="166" fontId="3" fillId="0" borderId="0" xfId="0" applyNumberFormat="1" applyFont="1" applyAlignment="1">
      <alignment horizontal="left"/>
    </xf>
    <xf numFmtId="2" fontId="3" fillId="0" borderId="0" xfId="0" applyNumberFormat="1" applyFont="1" applyAlignment="1">
      <alignment horizontal="left"/>
    </xf>
    <xf numFmtId="2" fontId="3" fillId="0" borderId="31" xfId="0" applyNumberFormat="1" applyFont="1" applyBorder="1" applyAlignment="1">
      <alignment horizontal="left"/>
    </xf>
    <xf numFmtId="165" fontId="3" fillId="3" borderId="5" xfId="1" applyNumberFormat="1" applyFont="1" applyFill="1" applyBorder="1" applyAlignment="1">
      <alignment horizontal="center"/>
    </xf>
    <xf numFmtId="0" fontId="28" fillId="0" borderId="0" xfId="3"/>
    <xf numFmtId="0" fontId="33" fillId="0" borderId="0" xfId="3" applyFont="1"/>
    <xf numFmtId="0" fontId="33" fillId="0" borderId="0" xfId="3" applyFont="1" applyAlignment="1">
      <alignment horizontal="left"/>
    </xf>
    <xf numFmtId="0" fontId="28" fillId="9" borderId="0" xfId="3" applyFill="1"/>
    <xf numFmtId="0" fontId="1" fillId="0" borderId="0" xfId="3" applyFont="1" applyAlignment="1">
      <alignment horizontal="left"/>
    </xf>
    <xf numFmtId="0" fontId="28" fillId="9" borderId="0" xfId="3" applyFill="1" applyAlignment="1">
      <alignment horizontal="center"/>
    </xf>
    <xf numFmtId="0" fontId="28" fillId="0" borderId="0" xfId="3" applyAlignment="1">
      <alignment horizontal="center"/>
    </xf>
    <xf numFmtId="0" fontId="18" fillId="0" borderId="0" xfId="0" applyFont="1"/>
    <xf numFmtId="0" fontId="34" fillId="0" borderId="0" xfId="0" applyFont="1"/>
    <xf numFmtId="0" fontId="35" fillId="0" borderId="0" xfId="0" applyFont="1"/>
    <xf numFmtId="0" fontId="19" fillId="0" borderId="0" xfId="0" applyFont="1"/>
    <xf numFmtId="0" fontId="36" fillId="0" borderId="0" xfId="0" applyFont="1" applyAlignment="1">
      <alignment horizontal="right" vertical="top"/>
    </xf>
    <xf numFmtId="0" fontId="37"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vertical="top" wrapText="1"/>
    </xf>
    <xf numFmtId="0" fontId="41" fillId="0" borderId="0" xfId="0" applyFont="1" applyAlignment="1">
      <alignment horizontal="left" vertical="top" wrapText="1"/>
    </xf>
    <xf numFmtId="0" fontId="40" fillId="0" borderId="0" xfId="0" applyFont="1" applyAlignment="1">
      <alignment horizontal="right" vertical="top" wrapText="1"/>
    </xf>
    <xf numFmtId="0" fontId="11" fillId="0" borderId="0" xfId="0" applyFont="1" applyAlignment="1">
      <alignment horizontal="center" vertical="center"/>
    </xf>
    <xf numFmtId="0" fontId="42" fillId="0" borderId="0" xfId="0" applyFont="1"/>
    <xf numFmtId="0" fontId="34" fillId="0" borderId="0" xfId="0" applyFont="1" applyAlignment="1">
      <alignment vertical="top" wrapText="1"/>
    </xf>
    <xf numFmtId="0" fontId="43" fillId="12" borderId="21" xfId="0" applyFont="1" applyFill="1" applyBorder="1" applyAlignment="1">
      <alignment wrapText="1"/>
    </xf>
    <xf numFmtId="0" fontId="43" fillId="12" borderId="29" xfId="0" applyFont="1" applyFill="1" applyBorder="1" applyAlignment="1">
      <alignment wrapText="1"/>
    </xf>
    <xf numFmtId="0" fontId="44" fillId="0" borderId="0" xfId="0" applyFont="1" applyAlignment="1">
      <alignment horizontal="left" vertical="top" wrapText="1"/>
    </xf>
    <xf numFmtId="0" fontId="31" fillId="0" borderId="0" xfId="0" applyFont="1" applyAlignment="1">
      <alignment horizontal="left"/>
    </xf>
    <xf numFmtId="0" fontId="45" fillId="0" borderId="0" xfId="0" applyFont="1"/>
    <xf numFmtId="0" fontId="46" fillId="14" borderId="0" xfId="0" applyFont="1" applyFill="1"/>
    <xf numFmtId="0" fontId="47" fillId="15" borderId="5" xfId="0" applyFont="1" applyFill="1" applyBorder="1" applyAlignment="1">
      <alignment horizontal="center" vertical="center" wrapText="1"/>
    </xf>
    <xf numFmtId="37" fontId="3" fillId="3" borderId="5" xfId="1" applyNumberFormat="1" applyFont="1" applyFill="1" applyBorder="1" applyAlignment="1">
      <alignment horizontal="center" vertical="center"/>
    </xf>
    <xf numFmtId="0" fontId="47" fillId="15" borderId="8" xfId="0" applyFont="1" applyFill="1" applyBorder="1" applyAlignment="1">
      <alignment horizontal="center" vertical="center" wrapText="1"/>
    </xf>
    <xf numFmtId="0" fontId="46" fillId="0" borderId="0" xfId="0" applyFont="1"/>
    <xf numFmtId="0" fontId="11" fillId="0" borderId="0" xfId="0" applyFont="1" applyAlignment="1">
      <alignment horizontal="center"/>
    </xf>
    <xf numFmtId="0" fontId="48" fillId="0" borderId="0" xfId="0" applyFont="1"/>
    <xf numFmtId="0" fontId="49" fillId="0" borderId="0" xfId="0" applyFont="1" applyAlignment="1">
      <alignment vertical="top" wrapText="1"/>
    </xf>
    <xf numFmtId="3" fontId="48" fillId="0" borderId="9" xfId="0" applyNumberFormat="1" applyFont="1" applyBorder="1"/>
    <xf numFmtId="3" fontId="48" fillId="0" borderId="0" xfId="0" applyNumberFormat="1" applyFont="1"/>
    <xf numFmtId="2" fontId="48" fillId="0" borderId="0" xfId="0" applyNumberFormat="1" applyFont="1"/>
    <xf numFmtId="167" fontId="3" fillId="7" borderId="0" xfId="0" applyNumberFormat="1" applyFont="1" applyFill="1"/>
    <xf numFmtId="2" fontId="48" fillId="0" borderId="12" xfId="0" applyNumberFormat="1" applyFont="1" applyBorder="1"/>
    <xf numFmtId="1" fontId="48" fillId="0" borderId="0" xfId="0" applyNumberFormat="1" applyFont="1"/>
    <xf numFmtId="0" fontId="48" fillId="0" borderId="12" xfId="0" applyFont="1" applyBorder="1"/>
    <xf numFmtId="166" fontId="48" fillId="0" borderId="0" xfId="0" applyNumberFormat="1" applyFont="1"/>
    <xf numFmtId="169" fontId="48" fillId="0" borderId="0" xfId="0" applyNumberFormat="1" applyFont="1"/>
    <xf numFmtId="169" fontId="3" fillId="0" borderId="0" xfId="0" applyNumberFormat="1" applyFont="1"/>
    <xf numFmtId="0" fontId="34" fillId="0" borderId="0" xfId="0" applyFont="1" applyAlignment="1">
      <alignment textRotation="90"/>
    </xf>
    <xf numFmtId="0" fontId="48" fillId="0" borderId="9" xfId="0" applyFont="1" applyBorder="1" applyAlignment="1">
      <alignment horizontal="center"/>
    </xf>
    <xf numFmtId="0" fontId="34" fillId="0" borderId="3" xfId="0" applyFont="1" applyBorder="1"/>
    <xf numFmtId="0" fontId="48" fillId="0" borderId="0" xfId="0" applyFont="1" applyAlignment="1">
      <alignment horizontal="center"/>
    </xf>
    <xf numFmtId="0" fontId="34" fillId="0" borderId="4" xfId="0" applyFont="1" applyBorder="1"/>
    <xf numFmtId="0" fontId="34" fillId="0" borderId="12" xfId="0" applyFont="1" applyBorder="1"/>
    <xf numFmtId="0" fontId="34" fillId="0" borderId="13" xfId="0" applyFont="1" applyBorder="1"/>
    <xf numFmtId="1" fontId="48" fillId="0" borderId="9" xfId="0" applyNumberFormat="1" applyFont="1" applyBorder="1"/>
    <xf numFmtId="0" fontId="48" fillId="0" borderId="9" xfId="0" applyFont="1" applyBorder="1"/>
    <xf numFmtId="0" fontId="48" fillId="0" borderId="3" xfId="0" applyFont="1" applyBorder="1"/>
    <xf numFmtId="0" fontId="48" fillId="0" borderId="4" xfId="0" applyFont="1" applyBorder="1"/>
    <xf numFmtId="0" fontId="48" fillId="0" borderId="13" xfId="0" applyFont="1" applyBorder="1"/>
    <xf numFmtId="168" fontId="3" fillId="3" borderId="5" xfId="5" applyNumberFormat="1" applyFont="1" applyFill="1" applyBorder="1" applyAlignment="1">
      <alignment horizontal="center" vertical="center"/>
    </xf>
    <xf numFmtId="0" fontId="50" fillId="0" borderId="0" xfId="0" applyFont="1" applyAlignment="1">
      <alignment horizontal="center"/>
    </xf>
    <xf numFmtId="0" fontId="48" fillId="0" borderId="0" xfId="0" applyFont="1" applyAlignment="1">
      <alignment horizontal="right"/>
    </xf>
    <xf numFmtId="0" fontId="34" fillId="0" borderId="12" xfId="0" applyFont="1" applyBorder="1" applyAlignment="1">
      <alignment wrapText="1"/>
    </xf>
    <xf numFmtId="0" fontId="51" fillId="0" borderId="0" xfId="0" applyFont="1" applyAlignment="1">
      <alignment horizontal="right"/>
    </xf>
    <xf numFmtId="0" fontId="31" fillId="0" borderId="0" xfId="0" applyFont="1" applyAlignment="1">
      <alignment vertical="center" textRotation="90" wrapText="1"/>
    </xf>
    <xf numFmtId="0" fontId="22" fillId="0" borderId="0" xfId="0" applyFont="1" applyAlignment="1">
      <alignment horizontal="left" vertical="top" wrapText="1"/>
    </xf>
    <xf numFmtId="0" fontId="52" fillId="0" borderId="0" xfId="0" applyFont="1" applyAlignment="1">
      <alignment horizontal="left"/>
    </xf>
    <xf numFmtId="0" fontId="52" fillId="0" borderId="0" xfId="0" applyFont="1"/>
    <xf numFmtId="0" fontId="23" fillId="0" borderId="0" xfId="0" applyFont="1" applyAlignment="1">
      <alignment horizontal="left" vertical="top" wrapText="1"/>
    </xf>
    <xf numFmtId="0" fontId="34" fillId="0" borderId="0" xfId="0" applyFont="1" applyAlignment="1">
      <alignment horizontal="left" vertical="top" wrapText="1"/>
    </xf>
    <xf numFmtId="0" fontId="3" fillId="5" borderId="22" xfId="0" applyFont="1" applyFill="1" applyBorder="1" applyAlignment="1">
      <alignment horizontal="left" wrapText="1"/>
    </xf>
    <xf numFmtId="0" fontId="56" fillId="0" borderId="0" xfId="0" applyFont="1"/>
    <xf numFmtId="0" fontId="56" fillId="0" borderId="0" xfId="0" applyFont="1" applyAlignment="1">
      <alignment horizontal="left"/>
    </xf>
    <xf numFmtId="0" fontId="56" fillId="0" borderId="3" xfId="0" applyFont="1" applyBorder="1"/>
    <xf numFmtId="0" fontId="56" fillId="0" borderId="4" xfId="0" applyFont="1" applyBorder="1"/>
    <xf numFmtId="0" fontId="56" fillId="0" borderId="15" xfId="0" applyFont="1" applyBorder="1"/>
    <xf numFmtId="0" fontId="56" fillId="0" borderId="15" xfId="0" applyFont="1" applyBorder="1" applyAlignment="1">
      <alignment horizontal="left"/>
    </xf>
    <xf numFmtId="0" fontId="56" fillId="0" borderId="13" xfId="0" applyFont="1" applyBorder="1"/>
    <xf numFmtId="0" fontId="56" fillId="0" borderId="12" xfId="0" applyFont="1" applyBorder="1"/>
    <xf numFmtId="0" fontId="56" fillId="0" borderId="12" xfId="0" applyFont="1" applyBorder="1" applyAlignment="1">
      <alignment horizontal="left"/>
    </xf>
    <xf numFmtId="0" fontId="56" fillId="0" borderId="9" xfId="0" applyFont="1" applyBorder="1"/>
    <xf numFmtId="0" fontId="56" fillId="0" borderId="9" xfId="0" applyFont="1" applyBorder="1" applyAlignment="1">
      <alignment horizontal="left"/>
    </xf>
    <xf numFmtId="0" fontId="53" fillId="0" borderId="9" xfId="0" applyFont="1" applyBorder="1" applyAlignment="1">
      <alignment vertical="top"/>
    </xf>
    <xf numFmtId="0" fontId="53" fillId="0" borderId="9" xfId="0" applyFont="1" applyBorder="1" applyAlignment="1">
      <alignment horizontal="left"/>
    </xf>
    <xf numFmtId="0" fontId="60" fillId="0" borderId="3" xfId="0" applyFont="1" applyBorder="1"/>
    <xf numFmtId="0" fontId="60" fillId="0" borderId="4" xfId="0" applyFont="1" applyBorder="1"/>
    <xf numFmtId="0" fontId="60" fillId="0" borderId="40" xfId="0" applyFont="1" applyBorder="1" applyAlignment="1">
      <alignment horizontal="right" vertical="center" wrapText="1"/>
    </xf>
    <xf numFmtId="0" fontId="60" fillId="0" borderId="40" xfId="0" applyFont="1" applyBorder="1" applyAlignment="1">
      <alignment horizontal="left"/>
    </xf>
    <xf numFmtId="0" fontId="60" fillId="0" borderId="13" xfId="0" applyFont="1" applyBorder="1"/>
    <xf numFmtId="0" fontId="14" fillId="0" borderId="0" xfId="0" applyFont="1" applyAlignment="1">
      <alignment horizontal="center" wrapText="1"/>
    </xf>
    <xf numFmtId="0" fontId="14" fillId="0" borderId="0" xfId="0" applyFont="1" applyAlignment="1">
      <alignment wrapText="1"/>
    </xf>
    <xf numFmtId="0" fontId="3" fillId="0" borderId="4" xfId="0" applyFont="1" applyBorder="1" applyAlignment="1">
      <alignment vertical="top"/>
    </xf>
    <xf numFmtId="0" fontId="3" fillId="0" borderId="0" xfId="0" applyFont="1" applyAlignment="1">
      <alignment wrapText="1"/>
    </xf>
    <xf numFmtId="0" fontId="3" fillId="20" borderId="23" xfId="0" applyFont="1" applyFill="1" applyBorder="1" applyAlignment="1">
      <alignment horizontal="center" wrapText="1"/>
    </xf>
    <xf numFmtId="0" fontId="3" fillId="20" borderId="23" xfId="0" applyFont="1" applyFill="1" applyBorder="1" applyAlignment="1">
      <alignment horizontal="center" vertical="center" wrapText="1"/>
    </xf>
    <xf numFmtId="0" fontId="3" fillId="9" borderId="0" xfId="0" applyFont="1" applyFill="1"/>
    <xf numFmtId="0" fontId="3" fillId="9" borderId="0" xfId="0" applyFont="1" applyFill="1" applyAlignment="1">
      <alignment wrapText="1"/>
    </xf>
    <xf numFmtId="0" fontId="35" fillId="9" borderId="0" xfId="0" applyFont="1" applyFill="1"/>
    <xf numFmtId="0" fontId="26" fillId="0" borderId="0" xfId="0" applyFont="1"/>
    <xf numFmtId="1" fontId="35" fillId="0" borderId="0" xfId="0" applyNumberFormat="1" applyFont="1"/>
    <xf numFmtId="0" fontId="3" fillId="0" borderId="26" xfId="0" applyFont="1" applyBorder="1"/>
    <xf numFmtId="0" fontId="3" fillId="0" borderId="27" xfId="0" applyFont="1" applyBorder="1"/>
    <xf numFmtId="0" fontId="62" fillId="0" borderId="0" xfId="0" applyFont="1" applyAlignment="1">
      <alignment horizontal="right"/>
    </xf>
    <xf numFmtId="0" fontId="3" fillId="0" borderId="30" xfId="0" applyFont="1" applyBorder="1"/>
    <xf numFmtId="0" fontId="3" fillId="0" borderId="28" xfId="0" applyFont="1" applyBorder="1"/>
    <xf numFmtId="0" fontId="3" fillId="0" borderId="29" xfId="0" applyFont="1" applyBorder="1"/>
    <xf numFmtId="0" fontId="62" fillId="0" borderId="0" xfId="0" applyFont="1" applyAlignment="1">
      <alignment horizontal="center"/>
    </xf>
    <xf numFmtId="0" fontId="14" fillId="0" borderId="0" xfId="0" applyFont="1"/>
    <xf numFmtId="0" fontId="13" fillId="8" borderId="31" xfId="2" applyFont="1" applyBorder="1"/>
    <xf numFmtId="0" fontId="13" fillId="8" borderId="0" xfId="2" applyFont="1" applyAlignment="1">
      <alignment horizontal="center"/>
    </xf>
    <xf numFmtId="0" fontId="61" fillId="0" borderId="0" xfId="0" applyFont="1"/>
    <xf numFmtId="0" fontId="34" fillId="0" borderId="0" xfId="0" applyFont="1" applyAlignment="1">
      <alignment horizontal="center"/>
    </xf>
    <xf numFmtId="0" fontId="14" fillId="0" borderId="27" xfId="0" applyFont="1" applyBorder="1"/>
    <xf numFmtId="0" fontId="64" fillId="0" borderId="27" xfId="0" applyFont="1" applyBorder="1" applyAlignment="1">
      <alignment wrapText="1"/>
    </xf>
    <xf numFmtId="1" fontId="34" fillId="0" borderId="27" xfId="0" applyNumberFormat="1" applyFont="1" applyBorder="1"/>
    <xf numFmtId="0" fontId="34" fillId="0" borderId="27" xfId="0" applyFont="1" applyBorder="1" applyAlignment="1">
      <alignment horizontal="center"/>
    </xf>
    <xf numFmtId="0" fontId="66" fillId="0" borderId="28" xfId="0" applyFont="1" applyBorder="1" applyAlignment="1">
      <alignment horizontal="right"/>
    </xf>
    <xf numFmtId="0" fontId="66" fillId="0" borderId="28" xfId="0" applyFont="1" applyBorder="1" applyAlignment="1">
      <alignment horizontal="center"/>
    </xf>
    <xf numFmtId="0" fontId="27" fillId="0" borderId="0" xfId="0" applyFont="1"/>
    <xf numFmtId="165" fontId="34" fillId="0" borderId="0" xfId="0" applyNumberFormat="1" applyFont="1"/>
    <xf numFmtId="166" fontId="56" fillId="0" borderId="0" xfId="0" applyNumberFormat="1" applyFont="1"/>
    <xf numFmtId="0" fontId="17" fillId="0" borderId="0" xfId="4"/>
    <xf numFmtId="0" fontId="30" fillId="0" borderId="0" xfId="0" applyFont="1" applyAlignment="1">
      <alignment vertical="center" wrapText="1"/>
    </xf>
    <xf numFmtId="0" fontId="3" fillId="18" borderId="18" xfId="0" applyFont="1" applyFill="1" applyBorder="1" applyAlignment="1">
      <alignment horizontal="left" wrapText="1"/>
    </xf>
    <xf numFmtId="0" fontId="3" fillId="18" borderId="19" xfId="0" applyFont="1" applyFill="1" applyBorder="1" applyAlignment="1">
      <alignment horizontal="left" wrapText="1"/>
    </xf>
    <xf numFmtId="0" fontId="67" fillId="11" borderId="0" xfId="0" applyFont="1" applyFill="1"/>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21" xfId="0" applyFont="1" applyBorder="1" applyAlignment="1">
      <alignment horizontal="left" wrapText="1"/>
    </xf>
    <xf numFmtId="0" fontId="42" fillId="0" borderId="0" xfId="0" applyFont="1" applyAlignment="1">
      <alignment horizontal="center"/>
    </xf>
    <xf numFmtId="0" fontId="58" fillId="0" borderId="0" xfId="0" applyFont="1" applyAlignment="1">
      <alignment horizontal="center"/>
    </xf>
    <xf numFmtId="0" fontId="43" fillId="12" borderId="21" xfId="0" applyFont="1" applyFill="1" applyBorder="1" applyAlignment="1">
      <alignment horizontal="left" vertical="center" wrapText="1"/>
    </xf>
    <xf numFmtId="0" fontId="43" fillId="12" borderId="29" xfId="0" applyFont="1" applyFill="1" applyBorder="1" applyAlignment="1">
      <alignment horizontal="left" vertical="center" wrapText="1"/>
    </xf>
    <xf numFmtId="0" fontId="43" fillId="12" borderId="17" xfId="0" applyFont="1" applyFill="1" applyBorder="1" applyAlignment="1">
      <alignment horizontal="center" vertical="center" wrapText="1"/>
    </xf>
    <xf numFmtId="0" fontId="43" fillId="12" borderId="32" xfId="0" applyFont="1" applyFill="1" applyBorder="1" applyAlignment="1">
      <alignment horizontal="center" vertical="center" wrapText="1"/>
    </xf>
    <xf numFmtId="0" fontId="43" fillId="12" borderId="17" xfId="0" applyFont="1" applyFill="1" applyBorder="1" applyAlignment="1">
      <alignment horizontal="center" wrapText="1"/>
    </xf>
    <xf numFmtId="0" fontId="43" fillId="12" borderId="32" xfId="0" applyFont="1" applyFill="1" applyBorder="1" applyAlignment="1">
      <alignment horizontal="center" wrapText="1"/>
    </xf>
    <xf numFmtId="0" fontId="46" fillId="14" borderId="0" xfId="0" applyFont="1" applyFill="1" applyAlignment="1">
      <alignment vertical="center"/>
    </xf>
    <xf numFmtId="0" fontId="59" fillId="0" borderId="0" xfId="0" applyFont="1" applyAlignment="1">
      <alignment textRotation="90"/>
    </xf>
    <xf numFmtId="0" fontId="64" fillId="0" borderId="0" xfId="0" applyFont="1" applyAlignment="1">
      <alignment horizontal="right" vertical="center"/>
    </xf>
    <xf numFmtId="0" fontId="68" fillId="0" borderId="0" xfId="0" applyFont="1" applyAlignment="1">
      <alignment horizontal="right" vertical="center"/>
    </xf>
    <xf numFmtId="0" fontId="32" fillId="0" borderId="36" xfId="0" applyFont="1" applyBorder="1"/>
    <xf numFmtId="0" fontId="34" fillId="0" borderId="37" xfId="0" applyFont="1" applyBorder="1"/>
    <xf numFmtId="0" fontId="34" fillId="0" borderId="32" xfId="0" applyFont="1" applyBorder="1"/>
    <xf numFmtId="0" fontId="69" fillId="0" borderId="0" xfId="0" applyFont="1" applyAlignment="1">
      <alignment horizontal="right" vertical="top" wrapText="1"/>
    </xf>
    <xf numFmtId="0" fontId="70" fillId="0" borderId="0" xfId="0" applyFont="1" applyAlignment="1">
      <alignment vertical="top" wrapText="1"/>
    </xf>
    <xf numFmtId="0" fontId="71" fillId="0" borderId="0" xfId="0" applyFont="1" applyAlignment="1">
      <alignment horizontal="left" vertical="top" wrapText="1"/>
    </xf>
    <xf numFmtId="0" fontId="71" fillId="0" borderId="0" xfId="0" applyFont="1" applyAlignment="1">
      <alignment vertical="top" wrapText="1"/>
    </xf>
    <xf numFmtId="0" fontId="2" fillId="0" borderId="0" xfId="0" applyFont="1" applyAlignment="1">
      <alignment horizontal="left" vertical="top"/>
    </xf>
    <xf numFmtId="0" fontId="72" fillId="0" borderId="0" xfId="0" applyFont="1" applyAlignment="1">
      <alignment horizontal="left" vertical="top" wrapText="1"/>
    </xf>
    <xf numFmtId="0" fontId="49" fillId="0" borderId="0" xfId="0" applyFont="1" applyAlignment="1">
      <alignment horizontal="center" vertical="center" wrapText="1"/>
    </xf>
    <xf numFmtId="0" fontId="38" fillId="0" borderId="0" xfId="0" applyFont="1" applyAlignment="1">
      <alignment horizontal="left" vertical="top" wrapText="1"/>
    </xf>
    <xf numFmtId="0" fontId="2" fillId="0" borderId="0" xfId="0" applyFont="1" applyAlignment="1">
      <alignment horizontal="left" vertical="top" wrapText="1"/>
    </xf>
    <xf numFmtId="0" fontId="7" fillId="22" borderId="10" xfId="0" applyFont="1" applyFill="1" applyBorder="1" applyAlignment="1">
      <alignment horizontal="center" textRotation="90" wrapText="1"/>
    </xf>
    <xf numFmtId="0" fontId="7" fillId="22" borderId="9" xfId="0" applyFont="1" applyFill="1" applyBorder="1" applyAlignment="1">
      <alignment horizontal="center" textRotation="90" wrapText="1"/>
    </xf>
    <xf numFmtId="0" fontId="7" fillId="22" borderId="3" xfId="0" applyFont="1" applyFill="1" applyBorder="1" applyAlignment="1">
      <alignment horizontal="center" textRotation="90" wrapText="1"/>
    </xf>
    <xf numFmtId="0" fontId="7" fillId="16" borderId="10" xfId="0" applyFont="1" applyFill="1" applyBorder="1" applyAlignment="1">
      <alignment horizontal="center" textRotation="90" wrapText="1"/>
    </xf>
    <xf numFmtId="0" fontId="7" fillId="16" borderId="9" xfId="0" applyFont="1" applyFill="1" applyBorder="1" applyAlignment="1">
      <alignment horizontal="center" textRotation="90" wrapText="1"/>
    </xf>
    <xf numFmtId="0" fontId="7" fillId="16" borderId="3" xfId="0" applyFont="1" applyFill="1" applyBorder="1" applyAlignment="1">
      <alignment horizontal="center" textRotation="90" wrapText="1"/>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4" xfId="0" applyFont="1" applyBorder="1" applyAlignment="1">
      <alignment horizontal="center" vertical="center"/>
    </xf>
    <xf numFmtId="0" fontId="73" fillId="0" borderId="10" xfId="0" applyFont="1" applyBorder="1" applyAlignment="1">
      <alignment horizontal="center" vertical="center"/>
    </xf>
    <xf numFmtId="0" fontId="53" fillId="0" borderId="11" xfId="0" applyFont="1" applyBorder="1" applyAlignment="1">
      <alignment horizontal="center" vertical="center"/>
    </xf>
    <xf numFmtId="0" fontId="3" fillId="9" borderId="2" xfId="0" applyFont="1" applyFill="1" applyBorder="1" applyAlignment="1">
      <alignment vertical="top"/>
    </xf>
    <xf numFmtId="0" fontId="3" fillId="9" borderId="2" xfId="0" applyFont="1" applyFill="1" applyBorder="1" applyAlignment="1">
      <alignment vertical="top" wrapText="1"/>
    </xf>
    <xf numFmtId="0" fontId="3" fillId="9" borderId="25" xfId="0" applyFont="1" applyFill="1" applyBorder="1" applyAlignment="1">
      <alignment vertical="top" wrapText="1"/>
    </xf>
    <xf numFmtId="0" fontId="3" fillId="20" borderId="23" xfId="0" applyFont="1" applyFill="1" applyBorder="1" applyAlignment="1">
      <alignment horizontal="center"/>
    </xf>
    <xf numFmtId="0" fontId="34" fillId="0" borderId="10" xfId="0" applyFont="1" applyBorder="1"/>
    <xf numFmtId="0" fontId="34" fillId="0" borderId="11" xfId="0" applyFont="1" applyBorder="1"/>
    <xf numFmtId="0" fontId="34" fillId="0" borderId="14" xfId="0" applyFont="1" applyBorder="1"/>
    <xf numFmtId="0" fontId="59" fillId="9" borderId="2" xfId="0" applyFont="1" applyFill="1" applyBorder="1" applyAlignment="1">
      <alignment vertical="top" wrapText="1"/>
    </xf>
    <xf numFmtId="0" fontId="3" fillId="0" borderId="23" xfId="0" applyFont="1" applyBorder="1" applyAlignment="1">
      <alignment horizontal="left"/>
    </xf>
    <xf numFmtId="0" fontId="3" fillId="23" borderId="23" xfId="0" applyFont="1" applyFill="1" applyBorder="1" applyAlignment="1">
      <alignment horizontal="center" vertical="center"/>
    </xf>
    <xf numFmtId="0" fontId="3" fillId="21" borderId="23" xfId="0" applyFont="1" applyFill="1" applyBorder="1" applyAlignment="1">
      <alignment horizontal="center" vertical="center"/>
    </xf>
    <xf numFmtId="0" fontId="3" fillId="25" borderId="23" xfId="0" applyFont="1" applyFill="1" applyBorder="1" applyAlignment="1">
      <alignment horizontal="center" vertical="center"/>
    </xf>
    <xf numFmtId="0" fontId="3" fillId="5" borderId="23" xfId="0" applyFont="1" applyFill="1" applyBorder="1" applyAlignment="1">
      <alignment horizontal="center" vertical="center"/>
    </xf>
    <xf numFmtId="0" fontId="3" fillId="24" borderId="23" xfId="0" applyFont="1" applyFill="1" applyBorder="1" applyAlignment="1">
      <alignment horizontal="center" vertical="center"/>
    </xf>
    <xf numFmtId="0" fontId="3" fillId="5" borderId="23" xfId="0" applyFont="1" applyFill="1" applyBorder="1" applyAlignment="1">
      <alignment horizontal="left"/>
    </xf>
    <xf numFmtId="1" fontId="32" fillId="0" borderId="16" xfId="0" applyNumberFormat="1" applyFont="1" applyBorder="1" applyAlignment="1">
      <alignment horizontal="center"/>
    </xf>
    <xf numFmtId="1" fontId="32" fillId="0" borderId="17" xfId="0" applyNumberFormat="1" applyFont="1" applyBorder="1" applyAlignment="1">
      <alignment horizontal="center"/>
    </xf>
    <xf numFmtId="0" fontId="65" fillId="0" borderId="0" xfId="0" applyFont="1" applyAlignment="1">
      <alignment horizontal="right" vertical="top" wrapText="1"/>
    </xf>
    <xf numFmtId="0" fontId="77" fillId="0" borderId="0" xfId="0" applyFont="1" applyAlignment="1">
      <alignment horizontal="right" vertical="top" wrapText="1"/>
    </xf>
    <xf numFmtId="0" fontId="78" fillId="0" borderId="0" xfId="0" applyFont="1" applyAlignment="1">
      <alignment horizontal="right" vertical="top" wrapText="1"/>
    </xf>
    <xf numFmtId="0" fontId="30" fillId="0" borderId="0" xfId="0" applyFont="1" applyAlignment="1">
      <alignment horizontal="center" vertical="center" wrapText="1"/>
    </xf>
    <xf numFmtId="0" fontId="79" fillId="29" borderId="23" xfId="0" applyFont="1" applyFill="1" applyBorder="1" applyAlignment="1">
      <alignment horizontal="center" vertical="center"/>
    </xf>
    <xf numFmtId="0" fontId="3" fillId="30" borderId="23" xfId="0" applyFont="1" applyFill="1" applyBorder="1" applyAlignment="1">
      <alignment horizontal="center" vertical="center"/>
    </xf>
    <xf numFmtId="0" fontId="3" fillId="31" borderId="23" xfId="0" applyFont="1" applyFill="1" applyBorder="1" applyAlignment="1">
      <alignment horizontal="center" vertical="center"/>
    </xf>
    <xf numFmtId="0" fontId="3" fillId="33" borderId="23" xfId="0" applyFont="1" applyFill="1" applyBorder="1" applyAlignment="1">
      <alignment horizontal="center" vertical="center"/>
    </xf>
    <xf numFmtId="0" fontId="4" fillId="0" borderId="23" xfId="0" applyFont="1" applyBorder="1" applyAlignment="1">
      <alignment horizontal="center"/>
    </xf>
    <xf numFmtId="0" fontId="5" fillId="0" borderId="23" xfId="0" applyFont="1" applyBorder="1" applyAlignment="1">
      <alignment horizontal="left"/>
    </xf>
    <xf numFmtId="1" fontId="3" fillId="5" borderId="23" xfId="0" applyNumberFormat="1" applyFont="1" applyFill="1"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12" fillId="18" borderId="26" xfId="0" applyFont="1" applyFill="1" applyBorder="1" applyAlignment="1">
      <alignment horizontal="right"/>
    </xf>
    <xf numFmtId="0" fontId="31" fillId="18" borderId="34" xfId="2" applyFont="1" applyFill="1" applyBorder="1" applyAlignment="1">
      <alignment horizontal="center"/>
    </xf>
    <xf numFmtId="0" fontId="12" fillId="18" borderId="33" xfId="0" applyFont="1" applyFill="1" applyBorder="1" applyAlignment="1">
      <alignment horizontal="right"/>
    </xf>
    <xf numFmtId="0" fontId="31" fillId="18" borderId="31" xfId="2" applyFont="1" applyFill="1" applyBorder="1" applyAlignment="1">
      <alignment horizontal="center"/>
    </xf>
    <xf numFmtId="0" fontId="12" fillId="18" borderId="30" xfId="0" applyFont="1" applyFill="1" applyBorder="1" applyAlignment="1">
      <alignment horizontal="right"/>
    </xf>
    <xf numFmtId="0" fontId="31" fillId="18" borderId="29" xfId="2" applyFont="1" applyFill="1" applyBorder="1" applyAlignment="1">
      <alignment horizontal="center"/>
    </xf>
    <xf numFmtId="1" fontId="62" fillId="0" borderId="0" xfId="0" applyNumberFormat="1" applyFont="1" applyAlignment="1">
      <alignment horizontal="center"/>
    </xf>
    <xf numFmtId="0" fontId="34" fillId="0" borderId="26" xfId="0" applyFont="1" applyBorder="1"/>
    <xf numFmtId="0" fontId="34" fillId="0" borderId="34" xfId="0" applyFont="1" applyBorder="1"/>
    <xf numFmtId="0" fontId="34" fillId="10" borderId="33" xfId="0" applyFont="1" applyFill="1" applyBorder="1"/>
    <xf numFmtId="0" fontId="34" fillId="0" borderId="31" xfId="0" applyFont="1" applyBorder="1"/>
    <xf numFmtId="0" fontId="56" fillId="0" borderId="33" xfId="0" applyFont="1" applyBorder="1"/>
    <xf numFmtId="0" fontId="34" fillId="0" borderId="30" xfId="0" applyFont="1" applyBorder="1"/>
    <xf numFmtId="0" fontId="34" fillId="0" borderId="29" xfId="0" applyFont="1" applyBorder="1"/>
    <xf numFmtId="0" fontId="80" fillId="0" borderId="0" xfId="3" applyFont="1" applyAlignment="1">
      <alignment horizontal="left"/>
    </xf>
    <xf numFmtId="0" fontId="81" fillId="0" borderId="0" xfId="3" applyFont="1" applyAlignment="1">
      <alignment horizontal="left"/>
    </xf>
    <xf numFmtId="0" fontId="47" fillId="0" borderId="0" xfId="0" applyFont="1" applyAlignment="1">
      <alignment horizontal="center" vertical="center" wrapText="1"/>
    </xf>
    <xf numFmtId="9" fontId="48" fillId="0" borderId="0" xfId="0" applyNumberFormat="1" applyFont="1"/>
    <xf numFmtId="3" fontId="48" fillId="18" borderId="0" xfId="0" applyNumberFormat="1" applyFont="1" applyFill="1"/>
    <xf numFmtId="0" fontId="31" fillId="9" borderId="0" xfId="0" applyFont="1" applyFill="1" applyAlignment="1">
      <alignment horizontal="center" wrapText="1"/>
    </xf>
    <xf numFmtId="0" fontId="30" fillId="9" borderId="2" xfId="0" applyFont="1" applyFill="1" applyBorder="1" applyAlignment="1">
      <alignment horizontal="center" vertical="center" wrapText="1"/>
    </xf>
    <xf numFmtId="0" fontId="3" fillId="4" borderId="14" xfId="0" applyFont="1" applyFill="1" applyBorder="1" applyAlignment="1">
      <alignment horizontal="center" wrapText="1"/>
    </xf>
    <xf numFmtId="0" fontId="3" fillId="4" borderId="12" xfId="0" applyFont="1" applyFill="1" applyBorder="1" applyAlignment="1">
      <alignment horizontal="center" wrapText="1"/>
    </xf>
    <xf numFmtId="0" fontId="3" fillId="4" borderId="7" xfId="0" applyFont="1" applyFill="1" applyBorder="1" applyAlignment="1">
      <alignment horizontal="center" wrapText="1"/>
    </xf>
    <xf numFmtId="0" fontId="3" fillId="27" borderId="3" xfId="0" applyFont="1" applyFill="1" applyBorder="1" applyAlignment="1">
      <alignment horizontal="center" wrapText="1"/>
    </xf>
    <xf numFmtId="0" fontId="3" fillId="27" borderId="6" xfId="0" applyFont="1" applyFill="1" applyBorder="1" applyAlignment="1">
      <alignment horizontal="center" wrapText="1"/>
    </xf>
    <xf numFmtId="0" fontId="83" fillId="0" borderId="0" xfId="3" applyFont="1" applyAlignment="1">
      <alignment horizontal="left"/>
    </xf>
    <xf numFmtId="0" fontId="4" fillId="0" borderId="0" xfId="0" applyFont="1" applyAlignment="1">
      <alignment horizontal="right" vertical="top" wrapText="1"/>
    </xf>
    <xf numFmtId="0" fontId="3" fillId="4" borderId="4" xfId="0" applyFont="1" applyFill="1" applyBorder="1" applyAlignment="1">
      <alignment horizontal="center" wrapText="1"/>
    </xf>
    <xf numFmtId="0" fontId="3" fillId="0" borderId="0" xfId="0" applyFont="1" applyAlignment="1">
      <alignment horizontal="left" vertical="center" wrapText="1"/>
    </xf>
    <xf numFmtId="1" fontId="3" fillId="32" borderId="23" xfId="0" applyNumberFormat="1" applyFont="1" applyFill="1" applyBorder="1" applyAlignment="1">
      <alignment horizontal="center" vertical="center"/>
    </xf>
    <xf numFmtId="0" fontId="84" fillId="0" borderId="0" xfId="0" applyFont="1"/>
    <xf numFmtId="0" fontId="60" fillId="0" borderId="0" xfId="0" applyFont="1"/>
    <xf numFmtId="0" fontId="44" fillId="0" borderId="0" xfId="0" applyFont="1" applyAlignment="1">
      <alignment vertical="top"/>
    </xf>
    <xf numFmtId="0" fontId="44" fillId="0" borderId="0" xfId="0" applyFont="1" applyAlignment="1">
      <alignment horizontal="left"/>
    </xf>
    <xf numFmtId="0" fontId="53" fillId="0" borderId="0" xfId="0" applyFont="1" applyAlignment="1">
      <alignment vertical="top" wrapText="1"/>
    </xf>
    <xf numFmtId="0" fontId="53" fillId="0" borderId="0" xfId="0" applyFont="1" applyAlignment="1">
      <alignment horizontal="left"/>
    </xf>
    <xf numFmtId="0" fontId="60" fillId="0" borderId="0" xfId="0" applyFont="1" applyAlignment="1">
      <alignment horizontal="right" vertical="center" wrapText="1"/>
    </xf>
    <xf numFmtId="0" fontId="60" fillId="0" borderId="0" xfId="0" applyFont="1" applyAlignment="1">
      <alignment horizontal="left"/>
    </xf>
    <xf numFmtId="0" fontId="53" fillId="0" borderId="0" xfId="0" applyFont="1" applyAlignment="1">
      <alignment horizontal="right" vertical="center" wrapText="1" indent="12"/>
    </xf>
    <xf numFmtId="0" fontId="53" fillId="0" borderId="14" xfId="0" applyFont="1" applyBorder="1" applyAlignment="1">
      <alignment horizontal="center" vertical="center"/>
    </xf>
    <xf numFmtId="0" fontId="60" fillId="0" borderId="12" xfId="0" applyFont="1" applyBorder="1" applyAlignment="1">
      <alignment horizontal="right" vertical="center" wrapText="1"/>
    </xf>
    <xf numFmtId="0" fontId="60" fillId="0" borderId="12" xfId="0" applyFont="1" applyBorder="1" applyAlignment="1">
      <alignment horizontal="left"/>
    </xf>
    <xf numFmtId="0" fontId="53" fillId="0" borderId="0" xfId="0" applyFont="1" applyAlignment="1">
      <alignment horizontal="center" vertical="center"/>
    </xf>
    <xf numFmtId="0" fontId="53" fillId="0" borderId="0" xfId="0" applyFont="1" applyAlignment="1">
      <alignment vertical="top"/>
    </xf>
    <xf numFmtId="0" fontId="53" fillId="0" borderId="10" xfId="0" applyFont="1" applyBorder="1" applyAlignment="1">
      <alignment horizontal="center" vertical="center"/>
    </xf>
    <xf numFmtId="0" fontId="84" fillId="0" borderId="9" xfId="0" applyFont="1" applyBorder="1"/>
    <xf numFmtId="0" fontId="84" fillId="0" borderId="9" xfId="0" applyFont="1" applyBorder="1" applyAlignment="1">
      <alignment horizontal="left"/>
    </xf>
    <xf numFmtId="0" fontId="84" fillId="0" borderId="3" xfId="0" applyFont="1" applyBorder="1"/>
    <xf numFmtId="0" fontId="53" fillId="0" borderId="0" xfId="0" applyFont="1" applyAlignment="1">
      <alignment vertical="center" wrapText="1"/>
    </xf>
    <xf numFmtId="0" fontId="84" fillId="0" borderId="4" xfId="0" applyFont="1" applyBorder="1"/>
    <xf numFmtId="0" fontId="84" fillId="0" borderId="0" xfId="0" applyFont="1" applyAlignment="1">
      <alignment horizontal="left"/>
    </xf>
    <xf numFmtId="0" fontId="53" fillId="0" borderId="12" xfId="0" applyFont="1" applyBorder="1" applyAlignment="1">
      <alignment vertical="top"/>
    </xf>
    <xf numFmtId="0" fontId="53" fillId="0" borderId="12" xfId="0" applyFont="1" applyBorder="1" applyAlignment="1">
      <alignment horizontal="left"/>
    </xf>
    <xf numFmtId="0" fontId="84" fillId="0" borderId="13" xfId="0" applyFont="1" applyBorder="1"/>
    <xf numFmtId="0" fontId="87" fillId="0" borderId="0" xfId="0" applyFont="1"/>
    <xf numFmtId="0" fontId="86" fillId="34" borderId="0" xfId="0" applyFont="1" applyFill="1"/>
    <xf numFmtId="0" fontId="88" fillId="35" borderId="0" xfId="0" applyFont="1" applyFill="1"/>
    <xf numFmtId="0" fontId="89" fillId="35" borderId="0" xfId="0" applyFont="1" applyFill="1"/>
    <xf numFmtId="0" fontId="90" fillId="0" borderId="0" xfId="0" applyFont="1"/>
    <xf numFmtId="0" fontId="91" fillId="0" borderId="0" xfId="0" applyFont="1"/>
    <xf numFmtId="0" fontId="92" fillId="0" borderId="0" xfId="0" applyFont="1"/>
    <xf numFmtId="0" fontId="93" fillId="0" borderId="0" xfId="0" applyFont="1"/>
    <xf numFmtId="0" fontId="60" fillId="36" borderId="0" xfId="0" applyFont="1" applyFill="1"/>
    <xf numFmtId="0" fontId="33" fillId="0" borderId="0" xfId="0" applyFont="1"/>
    <xf numFmtId="0" fontId="94" fillId="0" borderId="0" xfId="0" applyFont="1"/>
    <xf numFmtId="0" fontId="35" fillId="0" borderId="0" xfId="0" applyFont="1" applyAlignment="1">
      <alignment horizontal="center" vertical="center"/>
    </xf>
    <xf numFmtId="0" fontId="95" fillId="0" borderId="0" xfId="0" applyFont="1" applyAlignment="1">
      <alignment horizontal="center" vertical="center"/>
    </xf>
    <xf numFmtId="0" fontId="96" fillId="0" borderId="44" xfId="0" applyFont="1" applyBorder="1" applyAlignment="1">
      <alignment horizontal="center" vertical="center"/>
    </xf>
    <xf numFmtId="0" fontId="97" fillId="0" borderId="0" xfId="0" applyFont="1" applyAlignment="1">
      <alignment vertical="center"/>
    </xf>
    <xf numFmtId="0" fontId="98" fillId="0" borderId="0" xfId="0" applyFont="1" applyAlignment="1">
      <alignment horizontal="right" vertical="center"/>
    </xf>
    <xf numFmtId="2" fontId="72" fillId="0" borderId="0" xfId="0" applyNumberFormat="1" applyFont="1" applyAlignment="1">
      <alignment horizontal="left" vertical="center"/>
    </xf>
    <xf numFmtId="170" fontId="99" fillId="0" borderId="0" xfId="0" applyNumberFormat="1" applyFont="1" applyAlignment="1">
      <alignment horizontal="center" vertical="center"/>
    </xf>
    <xf numFmtId="170" fontId="100" fillId="0" borderId="0" xfId="0" applyNumberFormat="1" applyFont="1" applyAlignment="1">
      <alignment horizontal="center"/>
    </xf>
    <xf numFmtId="10" fontId="100" fillId="0" borderId="0" xfId="0" applyNumberFormat="1" applyFont="1" applyAlignment="1">
      <alignment horizontal="left"/>
    </xf>
    <xf numFmtId="0" fontId="101" fillId="0" borderId="0" xfId="0" applyFont="1" applyAlignment="1">
      <alignment vertical="center"/>
    </xf>
    <xf numFmtId="0" fontId="102" fillId="0" borderId="0" xfId="0" applyFont="1" applyAlignment="1">
      <alignment horizontal="left" wrapText="1"/>
    </xf>
    <xf numFmtId="0" fontId="103" fillId="36" borderId="0" xfId="0" applyFont="1" applyFill="1" applyAlignment="1">
      <alignment horizontal="right" vertical="center"/>
    </xf>
    <xf numFmtId="1" fontId="92" fillId="37" borderId="0" xfId="0" applyNumberFormat="1" applyFont="1" applyFill="1" applyAlignment="1">
      <alignment horizontal="center" vertical="center"/>
    </xf>
    <xf numFmtId="1" fontId="92" fillId="38" borderId="0" xfId="0" applyNumberFormat="1" applyFont="1" applyFill="1" applyAlignment="1">
      <alignment horizontal="center" vertical="center"/>
    </xf>
    <xf numFmtId="1" fontId="92" fillId="39" borderId="0" xfId="0" applyNumberFormat="1" applyFont="1" applyFill="1" applyAlignment="1">
      <alignment horizontal="center" vertical="center"/>
    </xf>
    <xf numFmtId="1" fontId="92" fillId="40" borderId="0" xfId="0" applyNumberFormat="1" applyFont="1" applyFill="1" applyAlignment="1">
      <alignment horizontal="center" vertical="center"/>
    </xf>
    <xf numFmtId="0" fontId="102" fillId="0" borderId="0" xfId="0" applyFont="1"/>
    <xf numFmtId="0" fontId="104" fillId="0" borderId="0" xfId="0" applyFont="1"/>
    <xf numFmtId="171" fontId="73" fillId="0" borderId="0" xfId="0" applyNumberFormat="1" applyFont="1" applyAlignment="1">
      <alignment horizontal="right" wrapText="1"/>
    </xf>
    <xf numFmtId="15" fontId="60" fillId="0" borderId="0" xfId="0" applyNumberFormat="1" applyFont="1"/>
    <xf numFmtId="172" fontId="60" fillId="0" borderId="0" xfId="0" applyNumberFormat="1" applyFont="1"/>
    <xf numFmtId="0" fontId="105" fillId="0" borderId="0" xfId="0" applyFont="1" applyAlignment="1">
      <alignment horizontal="right"/>
    </xf>
    <xf numFmtId="0" fontId="89" fillId="41" borderId="0" xfId="0" applyFont="1" applyFill="1"/>
    <xf numFmtId="0" fontId="73" fillId="0" borderId="0" xfId="0" applyFont="1" applyAlignment="1">
      <alignment horizontal="right" vertical="center"/>
    </xf>
    <xf numFmtId="0" fontId="73" fillId="0" borderId="0" xfId="0" applyFont="1" applyAlignment="1">
      <alignment horizontal="left"/>
    </xf>
    <xf numFmtId="0" fontId="92" fillId="36" borderId="0" xfId="0" applyFont="1" applyFill="1"/>
    <xf numFmtId="170" fontId="0" fillId="0" borderId="0" xfId="0" applyNumberFormat="1" applyAlignment="1">
      <alignment horizontal="center"/>
    </xf>
    <xf numFmtId="1" fontId="96" fillId="0" borderId="2" xfId="0" applyNumberFormat="1" applyFont="1" applyBorder="1" applyAlignment="1">
      <alignment horizontal="center" vertical="center"/>
    </xf>
    <xf numFmtId="1" fontId="96" fillId="0" borderId="2" xfId="0" applyNumberFormat="1" applyFont="1" applyBorder="1" applyAlignment="1">
      <alignment horizontal="center"/>
    </xf>
    <xf numFmtId="15" fontId="0" fillId="0" borderId="0" xfId="0" applyNumberFormat="1"/>
    <xf numFmtId="0" fontId="89" fillId="39" borderId="0" xfId="0" applyFont="1" applyFill="1"/>
    <xf numFmtId="0" fontId="106" fillId="0" borderId="0" xfId="0" applyFont="1"/>
    <xf numFmtId="0" fontId="53" fillId="0" borderId="0" xfId="0" applyFont="1"/>
    <xf numFmtId="0" fontId="3" fillId="5" borderId="22" xfId="0" applyFont="1" applyFill="1" applyBorder="1" applyAlignment="1">
      <alignment vertical="top" wrapText="1"/>
    </xf>
    <xf numFmtId="0" fontId="107" fillId="43" borderId="0" xfId="0" applyFont="1" applyFill="1" applyAlignment="1">
      <alignment horizontal="center" vertical="center"/>
    </xf>
    <xf numFmtId="49" fontId="108" fillId="43" borderId="0" xfId="0" applyNumberFormat="1" applyFont="1" applyFill="1" applyAlignment="1">
      <alignment horizontal="center" vertical="center"/>
    </xf>
    <xf numFmtId="0" fontId="35" fillId="43" borderId="0" xfId="0" applyFont="1" applyFill="1" applyAlignment="1">
      <alignment vertical="center" wrapText="1"/>
    </xf>
    <xf numFmtId="0" fontId="110" fillId="43" borderId="45" xfId="0" applyFont="1" applyFill="1" applyBorder="1" applyAlignment="1">
      <alignment vertical="center" wrapText="1"/>
    </xf>
    <xf numFmtId="0" fontId="110" fillId="43" borderId="0" xfId="0" applyFont="1" applyFill="1" applyAlignment="1">
      <alignment vertical="center" wrapText="1"/>
    </xf>
    <xf numFmtId="0" fontId="35" fillId="43" borderId="0" xfId="0" applyFont="1" applyFill="1" applyAlignment="1">
      <alignment horizontal="center" vertical="center"/>
    </xf>
    <xf numFmtId="0" fontId="110" fillId="43" borderId="46" xfId="0" applyFont="1" applyFill="1" applyBorder="1" applyAlignment="1">
      <alignment vertical="center" wrapText="1"/>
    </xf>
    <xf numFmtId="0" fontId="110" fillId="43" borderId="47" xfId="0" applyFont="1" applyFill="1" applyBorder="1" applyAlignment="1">
      <alignment horizontal="left" vertical="center" wrapText="1"/>
    </xf>
    <xf numFmtId="0" fontId="104" fillId="43" borderId="0" xfId="0" applyFont="1" applyFill="1" applyAlignment="1">
      <alignment horizontal="center" vertical="center"/>
    </xf>
    <xf numFmtId="0" fontId="73" fillId="43" borderId="0" xfId="0" applyFont="1" applyFill="1" applyAlignment="1">
      <alignment vertical="center" wrapText="1"/>
    </xf>
    <xf numFmtId="0" fontId="107" fillId="44" borderId="0" xfId="0" applyFont="1" applyFill="1" applyAlignment="1">
      <alignment horizontal="center" vertical="center"/>
    </xf>
    <xf numFmtId="49" fontId="108" fillId="44" borderId="0" xfId="0" applyNumberFormat="1" applyFont="1" applyFill="1" applyAlignment="1">
      <alignment horizontal="center" vertical="center"/>
    </xf>
    <xf numFmtId="0" fontId="110" fillId="44" borderId="0" xfId="0" applyFont="1" applyFill="1" applyAlignment="1">
      <alignment vertical="center" wrapText="1"/>
    </xf>
    <xf numFmtId="0" fontId="114" fillId="43" borderId="0" xfId="0" applyFont="1" applyFill="1" applyAlignment="1">
      <alignment horizontal="left" vertical="center" wrapText="1"/>
    </xf>
    <xf numFmtId="0" fontId="35" fillId="43" borderId="0" xfId="0" applyFont="1" applyFill="1"/>
    <xf numFmtId="0" fontId="104" fillId="43" borderId="0" xfId="0" applyFont="1" applyFill="1" applyAlignment="1">
      <alignment vertical="center"/>
    </xf>
    <xf numFmtId="0" fontId="114" fillId="43" borderId="0" xfId="0" applyFont="1" applyFill="1" applyAlignment="1">
      <alignment vertical="center" wrapText="1"/>
    </xf>
    <xf numFmtId="0" fontId="3" fillId="45" borderId="0" xfId="0" applyFont="1" applyFill="1" applyAlignment="1">
      <alignment horizontal="left"/>
    </xf>
    <xf numFmtId="0" fontId="3" fillId="45" borderId="0" xfId="0" applyFont="1" applyFill="1" applyAlignment="1">
      <alignment horizontal="left" wrapText="1"/>
    </xf>
    <xf numFmtId="0" fontId="3" fillId="5" borderId="23" xfId="276" applyFont="1" applyFill="1" applyBorder="1" applyAlignment="1">
      <alignment horizontal="left"/>
    </xf>
    <xf numFmtId="16" fontId="3" fillId="5" borderId="23" xfId="276" quotePrefix="1" applyNumberFormat="1" applyFont="1" applyFill="1" applyBorder="1" applyAlignment="1">
      <alignment horizontal="center" vertical="center"/>
    </xf>
    <xf numFmtId="16" fontId="3" fillId="5" borderId="23" xfId="0" quotePrefix="1" applyNumberFormat="1" applyFont="1" applyFill="1" applyBorder="1" applyAlignment="1">
      <alignment horizontal="center" vertical="center"/>
    </xf>
    <xf numFmtId="17" fontId="3" fillId="5" borderId="23" xfId="0" quotePrefix="1" applyNumberFormat="1" applyFont="1" applyFill="1" applyBorder="1" applyAlignment="1">
      <alignment horizontal="center" vertical="center"/>
    </xf>
    <xf numFmtId="0" fontId="3" fillId="5" borderId="23" xfId="0" quotePrefix="1" applyFont="1" applyFill="1" applyBorder="1" applyAlignment="1">
      <alignment horizontal="center" vertical="center"/>
    </xf>
    <xf numFmtId="0" fontId="31" fillId="0" borderId="0" xfId="0" applyFont="1" applyAlignment="1">
      <alignment horizontal="center" vertical="center" wrapText="1"/>
    </xf>
    <xf numFmtId="0" fontId="31" fillId="0" borderId="41" xfId="0" applyFont="1" applyBorder="1" applyAlignment="1">
      <alignment horizontal="center" vertical="center" wrapText="1"/>
    </xf>
    <xf numFmtId="0" fontId="3" fillId="5" borderId="35" xfId="0" applyFont="1" applyFill="1" applyBorder="1" applyAlignment="1">
      <alignment horizontal="left" wrapText="1"/>
    </xf>
    <xf numFmtId="0" fontId="3" fillId="5" borderId="22" xfId="0" applyFont="1" applyFill="1" applyBorder="1" applyAlignment="1">
      <alignment horizontal="left" wrapText="1"/>
    </xf>
    <xf numFmtId="0" fontId="12" fillId="5" borderId="35" xfId="0" applyFont="1" applyFill="1" applyBorder="1" applyAlignment="1">
      <alignment horizontal="left" wrapText="1"/>
    </xf>
    <xf numFmtId="0" fontId="12" fillId="5" borderId="22" xfId="0" applyFont="1" applyFill="1" applyBorder="1" applyAlignment="1">
      <alignment horizontal="left" wrapText="1"/>
    </xf>
    <xf numFmtId="9" fontId="12" fillId="5" borderId="35" xfId="0" applyNumberFormat="1"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35" xfId="0" applyFont="1" applyFill="1" applyBorder="1" applyAlignment="1">
      <alignment horizontal="left" vertical="top" wrapText="1"/>
    </xf>
    <xf numFmtId="0" fontId="3" fillId="5" borderId="35" xfId="0" applyFont="1" applyFill="1" applyBorder="1" applyAlignment="1">
      <alignment horizontal="left" vertical="top" wrapText="1"/>
    </xf>
    <xf numFmtId="0" fontId="3" fillId="5" borderId="22" xfId="0" applyFont="1" applyFill="1" applyBorder="1" applyAlignment="1">
      <alignment horizontal="left" vertical="top" wrapText="1"/>
    </xf>
    <xf numFmtId="0" fontId="34" fillId="0" borderId="11" xfId="0" applyFont="1" applyBorder="1" applyAlignment="1">
      <alignment horizontal="center" vertical="center"/>
    </xf>
    <xf numFmtId="0" fontId="3" fillId="5" borderId="35"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53" fillId="0" borderId="43" xfId="0" applyFont="1" applyBorder="1" applyAlignment="1">
      <alignment horizontal="left" wrapText="1"/>
    </xf>
    <xf numFmtId="0" fontId="53" fillId="19" borderId="38" xfId="0" applyFont="1" applyFill="1" applyBorder="1" applyAlignment="1">
      <alignment horizontal="left" wrapText="1"/>
    </xf>
    <xf numFmtId="0" fontId="53" fillId="19" borderId="39" xfId="0" applyFont="1" applyFill="1" applyBorder="1" applyAlignment="1">
      <alignment horizontal="left" wrapText="1"/>
    </xf>
    <xf numFmtId="0" fontId="53" fillId="19" borderId="0" xfId="0" applyFont="1" applyFill="1" applyAlignment="1">
      <alignment horizontal="left" wrapText="1"/>
    </xf>
    <xf numFmtId="0" fontId="3" fillId="9" borderId="0" xfId="0" applyFont="1" applyFill="1" applyAlignment="1">
      <alignment horizontal="left" vertical="center" wrapText="1"/>
    </xf>
    <xf numFmtId="0" fontId="31" fillId="9" borderId="0" xfId="0" applyFont="1" applyFill="1" applyAlignment="1">
      <alignment horizontal="center" vertical="center" wrapText="1"/>
    </xf>
    <xf numFmtId="0" fontId="3" fillId="28" borderId="42" xfId="0" applyFont="1" applyFill="1" applyBorder="1" applyAlignment="1">
      <alignment horizontal="left" vertical="center" wrapText="1"/>
    </xf>
    <xf numFmtId="0" fontId="92" fillId="0" borderId="0" xfId="0" applyFont="1" applyAlignment="1">
      <alignment horizontal="left" vertical="center" wrapText="1"/>
    </xf>
    <xf numFmtId="0" fontId="46" fillId="17" borderId="0" xfId="0" applyFont="1" applyFill="1" applyAlignment="1">
      <alignment horizontal="left" wrapText="1"/>
    </xf>
    <xf numFmtId="0" fontId="46" fillId="42" borderId="0" xfId="0" applyFont="1" applyFill="1" applyAlignment="1">
      <alignment horizontal="left" wrapText="1"/>
    </xf>
    <xf numFmtId="0" fontId="111" fillId="43" borderId="0" xfId="0" applyFont="1" applyFill="1" applyAlignment="1">
      <alignment horizontal="center" vertical="center"/>
    </xf>
    <xf numFmtId="0" fontId="111" fillId="43" borderId="0" xfId="0" quotePrefix="1" applyFont="1" applyFill="1" applyAlignment="1">
      <alignment horizontal="left" vertical="center" wrapText="1"/>
    </xf>
    <xf numFmtId="0" fontId="111" fillId="43" borderId="0" xfId="0" applyFont="1" applyFill="1" applyAlignment="1">
      <alignment horizontal="left" vertical="center" wrapText="1"/>
    </xf>
    <xf numFmtId="0" fontId="112" fillId="43" borderId="0" xfId="0" applyFont="1" applyFill="1" applyAlignment="1">
      <alignment horizontal="left" vertical="center" wrapText="1"/>
    </xf>
    <xf numFmtId="0" fontId="96" fillId="0" borderId="27" xfId="0" applyFont="1" applyBorder="1" applyAlignment="1">
      <alignment horizontal="left" vertical="center" wrapText="1"/>
    </xf>
    <xf numFmtId="0" fontId="35" fillId="43" borderId="0" xfId="0" applyFont="1" applyFill="1" applyAlignment="1">
      <alignment horizontal="center" vertical="center"/>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1" fillId="9" borderId="0" xfId="0" applyFont="1" applyFill="1" applyAlignment="1">
      <alignment horizontal="center" wrapText="1"/>
    </xf>
    <xf numFmtId="0" fontId="30" fillId="9" borderId="1"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4" fillId="22" borderId="2" xfId="0" applyFont="1" applyFill="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7" fillId="26" borderId="6" xfId="0" applyFont="1" applyFill="1" applyBorder="1" applyAlignment="1">
      <alignment horizontal="center" textRotation="90" wrapText="1"/>
    </xf>
    <xf numFmtId="0" fontId="7" fillId="26" borderId="7" xfId="0" applyFont="1" applyFill="1" applyBorder="1" applyAlignment="1">
      <alignment horizontal="center" textRotation="90" wrapText="1"/>
    </xf>
    <xf numFmtId="0" fontId="7" fillId="26" borderId="8" xfId="0" applyFont="1" applyFill="1" applyBorder="1" applyAlignment="1">
      <alignment horizontal="center" textRotation="90" wrapText="1"/>
    </xf>
    <xf numFmtId="0" fontId="12" fillId="9" borderId="0" xfId="0" applyFont="1" applyFill="1" applyAlignment="1">
      <alignment horizontal="left" vertical="center" wrapText="1"/>
    </xf>
    <xf numFmtId="0" fontId="4" fillId="16" borderId="1" xfId="0" applyFont="1" applyFill="1" applyBorder="1" applyAlignment="1">
      <alignment horizontal="center" wrapText="1"/>
    </xf>
    <xf numFmtId="0" fontId="4" fillId="16" borderId="2" xfId="0" applyFont="1" applyFill="1" applyBorder="1" applyAlignment="1">
      <alignment horizontal="center" wrapText="1"/>
    </xf>
    <xf numFmtId="0" fontId="4" fillId="16" borderId="25" xfId="0" applyFont="1" applyFill="1" applyBorder="1" applyAlignment="1">
      <alignment horizontal="center" wrapText="1"/>
    </xf>
    <xf numFmtId="0" fontId="4" fillId="22" borderId="1" xfId="0" applyFont="1" applyFill="1" applyBorder="1" applyAlignment="1">
      <alignment horizontal="center" wrapText="1"/>
    </xf>
    <xf numFmtId="0" fontId="4" fillId="22" borderId="25" xfId="0" applyFont="1" applyFill="1" applyBorder="1" applyAlignment="1">
      <alignment horizontal="center" wrapText="1"/>
    </xf>
    <xf numFmtId="0" fontId="4" fillId="28" borderId="10" xfId="0" applyFont="1" applyFill="1" applyBorder="1" applyAlignment="1">
      <alignment horizontal="center" vertical="center"/>
    </xf>
    <xf numFmtId="0" fontId="4" fillId="28" borderId="9" xfId="0" applyFont="1" applyFill="1" applyBorder="1" applyAlignment="1">
      <alignment horizontal="center" vertical="center"/>
    </xf>
    <xf numFmtId="0" fontId="4" fillId="28" borderId="3" xfId="0" applyFont="1" applyFill="1" applyBorder="1" applyAlignment="1">
      <alignment horizontal="center" vertical="center"/>
    </xf>
    <xf numFmtId="0" fontId="4" fillId="28" borderId="14" xfId="0" applyFont="1" applyFill="1" applyBorder="1" applyAlignment="1">
      <alignment horizontal="center" vertical="center"/>
    </xf>
    <xf numFmtId="0" fontId="4" fillId="28" borderId="12" xfId="0" applyFont="1" applyFill="1" applyBorder="1" applyAlignment="1">
      <alignment horizontal="center" vertical="center"/>
    </xf>
    <xf numFmtId="0" fontId="4" fillId="28" borderId="13" xfId="0" applyFont="1" applyFill="1" applyBorder="1" applyAlignment="1">
      <alignment horizontal="center" vertical="center"/>
    </xf>
    <xf numFmtId="0" fontId="3" fillId="0" borderId="27" xfId="0" applyFont="1" applyBorder="1" applyAlignment="1">
      <alignment horizontal="center"/>
    </xf>
    <xf numFmtId="0" fontId="3" fillId="0" borderId="34" xfId="0" applyFont="1" applyBorder="1" applyAlignment="1">
      <alignment horizontal="center"/>
    </xf>
    <xf numFmtId="0" fontId="3" fillId="0" borderId="26" xfId="0" applyFont="1" applyBorder="1" applyAlignment="1">
      <alignment horizontal="left" wrapText="1"/>
    </xf>
    <xf numFmtId="0" fontId="3" fillId="0" borderId="27" xfId="0" applyFont="1" applyBorder="1" applyAlignment="1">
      <alignment horizontal="left" wrapText="1"/>
    </xf>
    <xf numFmtId="0" fontId="3" fillId="0" borderId="34" xfId="0" applyFont="1" applyBorder="1" applyAlignment="1">
      <alignment horizontal="left" wrapText="1"/>
    </xf>
    <xf numFmtId="0" fontId="3" fillId="0" borderId="33" xfId="0" applyFont="1" applyBorder="1" applyAlignment="1">
      <alignment horizontal="left" wrapText="1"/>
    </xf>
    <xf numFmtId="0" fontId="3" fillId="0" borderId="0" xfId="0" applyFont="1" applyAlignment="1">
      <alignment horizontal="left" wrapText="1"/>
    </xf>
    <xf numFmtId="0" fontId="3" fillId="0" borderId="31" xfId="0" applyFont="1" applyBorder="1" applyAlignment="1">
      <alignment horizontal="left" wrapText="1"/>
    </xf>
    <xf numFmtId="0" fontId="3" fillId="0" borderId="30" xfId="0" applyFont="1" applyBorder="1" applyAlignment="1">
      <alignment horizontal="left" wrapText="1"/>
    </xf>
    <xf numFmtId="0" fontId="3" fillId="0" borderId="28" xfId="0" applyFont="1" applyBorder="1" applyAlignment="1">
      <alignment horizontal="left" wrapText="1"/>
    </xf>
    <xf numFmtId="0" fontId="3" fillId="0" borderId="29" xfId="0" applyFont="1" applyBorder="1" applyAlignment="1">
      <alignment horizontal="left" wrapText="1"/>
    </xf>
    <xf numFmtId="0" fontId="64" fillId="0" borderId="0" xfId="0" applyFont="1" applyAlignment="1">
      <alignment horizontal="left" wrapText="1"/>
    </xf>
    <xf numFmtId="0" fontId="64" fillId="0" borderId="4" xfId="0" applyFont="1" applyBorder="1" applyAlignment="1">
      <alignment horizontal="left" wrapText="1"/>
    </xf>
    <xf numFmtId="0" fontId="65" fillId="0" borderId="0" xfId="0" applyFont="1" applyAlignment="1">
      <alignment horizontal="left" wrapText="1"/>
    </xf>
    <xf numFmtId="0" fontId="65" fillId="0" borderId="4" xfId="0" applyFont="1" applyBorder="1" applyAlignment="1">
      <alignment horizontal="left" wrapText="1"/>
    </xf>
    <xf numFmtId="0" fontId="4" fillId="0" borderId="16"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13" fillId="8" borderId="0" xfId="2" applyFont="1" applyAlignment="1">
      <alignment horizontal="left"/>
    </xf>
    <xf numFmtId="0" fontId="13" fillId="8" borderId="31" xfId="2" applyFont="1" applyBorder="1" applyAlignment="1">
      <alignment horizontal="left"/>
    </xf>
    <xf numFmtId="0" fontId="64" fillId="0" borderId="33" xfId="0" applyFont="1" applyBorder="1" applyAlignment="1">
      <alignment horizontal="left" wrapText="1"/>
    </xf>
    <xf numFmtId="0" fontId="3" fillId="9" borderId="0" xfId="0" applyFont="1" applyFill="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5" borderId="35" xfId="0" applyFont="1" applyFill="1" applyBorder="1" applyAlignment="1">
      <alignment horizontal="left"/>
    </xf>
    <xf numFmtId="0" fontId="3" fillId="5" borderId="22" xfId="0" applyFont="1" applyFill="1" applyBorder="1" applyAlignment="1">
      <alignment horizontal="left"/>
    </xf>
    <xf numFmtId="0" fontId="14" fillId="0" borderId="28" xfId="0" applyFont="1" applyBorder="1" applyAlignment="1">
      <alignment horizontal="center" wrapText="1"/>
    </xf>
    <xf numFmtId="0" fontId="34" fillId="9" borderId="0" xfId="0" applyFont="1" applyFill="1" applyAlignment="1">
      <alignment horizontal="left" vertical="center" wrapText="1"/>
    </xf>
    <xf numFmtId="0" fontId="82" fillId="0" borderId="12" xfId="0" applyFont="1" applyBorder="1" applyAlignment="1">
      <alignment horizontal="left"/>
    </xf>
    <xf numFmtId="0" fontId="47" fillId="15" borderId="6" xfId="0" applyFont="1" applyFill="1" applyBorder="1" applyAlignment="1">
      <alignment horizontal="center" vertical="center" wrapText="1"/>
    </xf>
    <xf numFmtId="0" fontId="47" fillId="15" borderId="8" xfId="0" applyFont="1" applyFill="1" applyBorder="1" applyAlignment="1">
      <alignment horizontal="center" vertical="center" wrapText="1"/>
    </xf>
    <xf numFmtId="0" fontId="31" fillId="0" borderId="10" xfId="0" applyFont="1" applyBorder="1" applyAlignment="1">
      <alignment horizontal="center" vertical="center" textRotation="90" wrapText="1"/>
    </xf>
    <xf numFmtId="0" fontId="31" fillId="0" borderId="11" xfId="0" applyFont="1" applyBorder="1" applyAlignment="1">
      <alignment horizontal="center" vertical="center" textRotation="90" wrapText="1"/>
    </xf>
    <xf numFmtId="0" fontId="31" fillId="0" borderId="14" xfId="0" applyFont="1" applyBorder="1" applyAlignment="1">
      <alignment horizontal="center" vertical="center" textRotation="90" wrapText="1"/>
    </xf>
    <xf numFmtId="0" fontId="30" fillId="13" borderId="0" xfId="0" applyFont="1" applyFill="1" applyAlignment="1">
      <alignment horizontal="center" vertical="center" wrapText="1"/>
    </xf>
    <xf numFmtId="0" fontId="12" fillId="9" borderId="0" xfId="0" applyFont="1" applyFill="1" applyAlignment="1">
      <alignment horizontal="center" vertical="center" wrapText="1"/>
    </xf>
    <xf numFmtId="0" fontId="2" fillId="0" borderId="0" xfId="0" applyFont="1" applyAlignment="1">
      <alignment horizontal="center"/>
    </xf>
    <xf numFmtId="0" fontId="54" fillId="0" borderId="0" xfId="0" applyFont="1" applyAlignment="1">
      <alignment horizontal="center"/>
    </xf>
    <xf numFmtId="0" fontId="32" fillId="0" borderId="4" xfId="0" applyFont="1" applyBorder="1" applyAlignment="1">
      <alignment horizontal="center" vertical="center"/>
    </xf>
    <xf numFmtId="0" fontId="57" fillId="0" borderId="0" xfId="0" applyFont="1" applyAlignment="1">
      <alignment horizontal="center"/>
    </xf>
    <xf numFmtId="0" fontId="19" fillId="6" borderId="0" xfId="0" applyFont="1" applyFill="1" applyAlignment="1">
      <alignment horizontal="center" vertical="center" wrapText="1"/>
    </xf>
    <xf numFmtId="0" fontId="19" fillId="6" borderId="28" xfId="0" applyFont="1" applyFill="1" applyBorder="1" applyAlignment="1">
      <alignment horizontal="center" vertical="center" wrapText="1"/>
    </xf>
    <xf numFmtId="0" fontId="46" fillId="17" borderId="0" xfId="0" applyFont="1" applyFill="1" applyAlignment="1">
      <alignment horizontal="center" wrapText="1"/>
    </xf>
    <xf numFmtId="0" fontId="55" fillId="13" borderId="0" xfId="0" applyFont="1" applyFill="1" applyAlignment="1">
      <alignment horizontal="center" vertical="center" wrapText="1"/>
    </xf>
  </cellXfs>
  <cellStyles count="277">
    <cellStyle name="Comma" xfId="1" builtinId="3"/>
    <cellStyle name="Followed Hyperlink" xfId="67" builtinId="9" hidden="1"/>
    <cellStyle name="Followed Hyperlink" xfId="70" builtinId="9" hidden="1"/>
    <cellStyle name="Followed Hyperlink" xfId="74" builtinId="9" hidden="1"/>
    <cellStyle name="Followed Hyperlink" xfId="78" builtinId="9" hidden="1"/>
    <cellStyle name="Followed Hyperlink" xfId="82" builtinId="9" hidden="1"/>
    <cellStyle name="Followed Hyperlink" xfId="86" builtinId="9" hidden="1"/>
    <cellStyle name="Followed Hyperlink" xfId="90" builtinId="9" hidden="1"/>
    <cellStyle name="Followed Hyperlink" xfId="94" builtinId="9" hidden="1"/>
    <cellStyle name="Followed Hyperlink" xfId="98" builtinId="9" hidden="1"/>
    <cellStyle name="Followed Hyperlink" xfId="102" builtinId="9" hidden="1"/>
    <cellStyle name="Followed Hyperlink" xfId="106" builtinId="9" hidden="1"/>
    <cellStyle name="Followed Hyperlink" xfId="110" builtinId="9" hidden="1"/>
    <cellStyle name="Followed Hyperlink" xfId="114" builtinId="9" hidden="1"/>
    <cellStyle name="Followed Hyperlink" xfId="118" builtinId="9" hidden="1"/>
    <cellStyle name="Followed Hyperlink" xfId="122" builtinId="9" hidden="1"/>
    <cellStyle name="Followed Hyperlink" xfId="126" builtinId="9" hidden="1"/>
    <cellStyle name="Followed Hyperlink" xfId="130" builtinId="9" hidden="1"/>
    <cellStyle name="Followed Hyperlink" xfId="134" builtinId="9" hidden="1"/>
    <cellStyle name="Followed Hyperlink" xfId="138" builtinId="9" hidden="1"/>
    <cellStyle name="Followed Hyperlink" xfId="142" builtinId="9" hidden="1"/>
    <cellStyle name="Followed Hyperlink" xfId="146" builtinId="9" hidden="1"/>
    <cellStyle name="Followed Hyperlink" xfId="150" builtinId="9" hidden="1"/>
    <cellStyle name="Followed Hyperlink" xfId="154" builtinId="9" hidden="1"/>
    <cellStyle name="Followed Hyperlink" xfId="158" builtinId="9" hidden="1"/>
    <cellStyle name="Followed Hyperlink" xfId="162" builtinId="9" hidden="1"/>
    <cellStyle name="Followed Hyperlink" xfId="166"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5" builtinId="9" hidden="1"/>
    <cellStyle name="Followed Hyperlink" xfId="273" builtinId="9" hidden="1"/>
    <cellStyle name="Followed Hyperlink" xfId="271" builtinId="9" hidden="1"/>
    <cellStyle name="Followed Hyperlink" xfId="269"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168" builtinId="9" hidden="1"/>
    <cellStyle name="Followed Hyperlink" xfId="164" builtinId="9" hidden="1"/>
    <cellStyle name="Followed Hyperlink" xfId="160" builtinId="9" hidden="1"/>
    <cellStyle name="Followed Hyperlink" xfId="156" builtinId="9" hidden="1"/>
    <cellStyle name="Followed Hyperlink" xfId="152" builtinId="9" hidden="1"/>
    <cellStyle name="Followed Hyperlink" xfId="148" builtinId="9" hidden="1"/>
    <cellStyle name="Followed Hyperlink" xfId="144" builtinId="9" hidden="1"/>
    <cellStyle name="Followed Hyperlink" xfId="140" builtinId="9" hidden="1"/>
    <cellStyle name="Followed Hyperlink" xfId="136" builtinId="9" hidden="1"/>
    <cellStyle name="Followed Hyperlink" xfId="132" builtinId="9" hidden="1"/>
    <cellStyle name="Followed Hyperlink" xfId="128" builtinId="9" hidden="1"/>
    <cellStyle name="Followed Hyperlink" xfId="124" builtinId="9" hidden="1"/>
    <cellStyle name="Followed Hyperlink" xfId="120" builtinId="9" hidden="1"/>
    <cellStyle name="Followed Hyperlink" xfId="116" builtinId="9" hidden="1"/>
    <cellStyle name="Followed Hyperlink" xfId="112" builtinId="9" hidden="1"/>
    <cellStyle name="Followed Hyperlink" xfId="108" builtinId="9" hidden="1"/>
    <cellStyle name="Followed Hyperlink" xfId="104" builtinId="9" hidden="1"/>
    <cellStyle name="Followed Hyperlink" xfId="100" builtinId="9" hidden="1"/>
    <cellStyle name="Followed Hyperlink" xfId="96" builtinId="9" hidden="1"/>
    <cellStyle name="Followed Hyperlink" xfId="92" builtinId="9" hidden="1"/>
    <cellStyle name="Followed Hyperlink" xfId="88" builtinId="9" hidden="1"/>
    <cellStyle name="Followed Hyperlink" xfId="84" builtinId="9" hidden="1"/>
    <cellStyle name="Followed Hyperlink" xfId="80" builtinId="9" hidden="1"/>
    <cellStyle name="Followed Hyperlink" xfId="76" builtinId="9" hidden="1"/>
    <cellStyle name="Followed Hyperlink" xfId="72" builtinId="9" hidden="1"/>
    <cellStyle name="Followed Hyperlink" xfId="68" builtinId="9" hidden="1"/>
    <cellStyle name="Followed Hyperlink" xfId="66" builtinId="9" hidden="1"/>
    <cellStyle name="Followed Hyperlink" xfId="29" builtinId="9" hidden="1"/>
    <cellStyle name="Followed Hyperlink" xfId="31" builtinId="9" hidden="1"/>
    <cellStyle name="Followed Hyperlink" xfId="33" builtinId="9" hidden="1"/>
    <cellStyle name="Followed Hyperlink" xfId="37" builtinId="9" hidden="1"/>
    <cellStyle name="Followed Hyperlink" xfId="39" builtinId="9" hidden="1"/>
    <cellStyle name="Followed Hyperlink" xfId="41" builtinId="9" hidden="1"/>
    <cellStyle name="Followed Hyperlink" xfId="45" builtinId="9" hidden="1"/>
    <cellStyle name="Followed Hyperlink" xfId="47" builtinId="9" hidden="1"/>
    <cellStyle name="Followed Hyperlink" xfId="49" builtinId="9" hidden="1"/>
    <cellStyle name="Followed Hyperlink" xfId="53" builtinId="9" hidden="1"/>
    <cellStyle name="Followed Hyperlink" xfId="55" builtinId="9" hidden="1"/>
    <cellStyle name="Followed Hyperlink" xfId="57" builtinId="9" hidden="1"/>
    <cellStyle name="Followed Hyperlink" xfId="61" builtinId="9" hidden="1"/>
    <cellStyle name="Followed Hyperlink" xfId="62" builtinId="9" hidden="1"/>
    <cellStyle name="Followed Hyperlink" xfId="63" builtinId="9" hidden="1"/>
    <cellStyle name="Followed Hyperlink" xfId="65" builtinId="9" hidden="1"/>
    <cellStyle name="Followed Hyperlink" xfId="64" builtinId="9" hidden="1"/>
    <cellStyle name="Followed Hyperlink" xfId="59" builtinId="9" hidden="1"/>
    <cellStyle name="Followed Hyperlink" xfId="51" builtinId="9" hidden="1"/>
    <cellStyle name="Followed Hyperlink" xfId="43" builtinId="9" hidden="1"/>
    <cellStyle name="Followed Hyperlink" xfId="35" builtinId="9" hidden="1"/>
    <cellStyle name="Followed Hyperlink" xfId="27" builtinId="9" hidden="1"/>
    <cellStyle name="Followed Hyperlink" xfId="15" builtinId="9" hidden="1"/>
    <cellStyle name="Followed Hyperlink" xfId="17" builtinId="9" hidden="1"/>
    <cellStyle name="Followed Hyperlink" xfId="21" builtinId="9" hidden="1"/>
    <cellStyle name="Followed Hyperlink" xfId="23" builtinId="9" hidden="1"/>
    <cellStyle name="Followed Hyperlink" xfId="25" builtinId="9" hidden="1"/>
    <cellStyle name="Followed Hyperlink" xfId="19" builtinId="9" hidden="1"/>
    <cellStyle name="Followed Hyperlink" xfId="11" builtinId="9" hidden="1"/>
    <cellStyle name="Followed Hyperlink" xfId="13" builtinId="9" hidden="1"/>
    <cellStyle name="Followed Hyperlink" xfId="9" builtinId="9" hidden="1"/>
    <cellStyle name="Followed Hyperlink" xfId="7" builtinId="9" hidden="1"/>
    <cellStyle name="Good" xfId="2" builtinId="26"/>
    <cellStyle name="Hyperlink" xfId="119" builtinId="8" hidden="1"/>
    <cellStyle name="Hyperlink" xfId="121" builtinId="8" hidden="1"/>
    <cellStyle name="Hyperlink" xfId="125" builtinId="8" hidden="1"/>
    <cellStyle name="Hyperlink" xfId="127" builtinId="8" hidden="1"/>
    <cellStyle name="Hyperlink" xfId="129" builtinId="8" hidden="1"/>
    <cellStyle name="Hyperlink" xfId="133" builtinId="8"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51" builtinId="8" hidden="1"/>
    <cellStyle name="Hyperlink" xfId="153" builtinId="8" hidden="1"/>
    <cellStyle name="Hyperlink" xfId="157" builtinId="8" hidden="1"/>
    <cellStyle name="Hyperlink" xfId="159" builtinId="8" hidden="1"/>
    <cellStyle name="Hyperlink" xfId="161" builtinId="8" hidden="1"/>
    <cellStyle name="Hyperlink" xfId="165" builtinId="8" hidden="1"/>
    <cellStyle name="Hyperlink" xfId="167" builtinId="8" hidden="1"/>
    <cellStyle name="Hyperlink" xfId="211" builtinId="8" hidden="1"/>
    <cellStyle name="Hyperlink" xfId="215" builtinId="8" hidden="1"/>
    <cellStyle name="Hyperlink" xfId="217" builtinId="8" hidden="1"/>
    <cellStyle name="Hyperlink" xfId="219" builtinId="8" hidden="1"/>
    <cellStyle name="Hyperlink" xfId="223"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39" builtinId="8" hidden="1"/>
    <cellStyle name="Hyperlink" xfId="241" builtinId="8" hidden="1"/>
    <cellStyle name="Hyperlink" xfId="243" builtinId="8" hidden="1"/>
    <cellStyle name="Hyperlink" xfId="247" builtinId="8" hidden="1"/>
    <cellStyle name="Hyperlink" xfId="249" builtinId="8" hidden="1"/>
    <cellStyle name="Hyperlink" xfId="251" builtinId="8" hidden="1"/>
    <cellStyle name="Hyperlink" xfId="255" builtinId="8" hidden="1"/>
    <cellStyle name="Hyperlink" xfId="257" builtinId="8" hidden="1"/>
    <cellStyle name="Hyperlink" xfId="259" builtinId="8" hidden="1"/>
    <cellStyle name="Hyperlink" xfId="263" builtinId="8" hidden="1"/>
    <cellStyle name="Hyperlink" xfId="265" builtinId="8" hidden="1"/>
    <cellStyle name="Hyperlink" xfId="267" builtinId="8" hidden="1"/>
    <cellStyle name="Hyperlink" xfId="261" builtinId="8" hidden="1"/>
    <cellStyle name="Hyperlink" xfId="253" builtinId="8" hidden="1"/>
    <cellStyle name="Hyperlink" xfId="245" builtinId="8" hidden="1"/>
    <cellStyle name="Hyperlink" xfId="237" builtinId="8" hidden="1"/>
    <cellStyle name="Hyperlink" xfId="229" builtinId="8" hidden="1"/>
    <cellStyle name="Hyperlink" xfId="221" builtinId="8" hidden="1"/>
    <cellStyle name="Hyperlink" xfId="213" builtinId="8" hidden="1"/>
    <cellStyle name="Hyperlink" xfId="163" builtinId="8" hidden="1"/>
    <cellStyle name="Hyperlink" xfId="155" builtinId="8" hidden="1"/>
    <cellStyle name="Hyperlink" xfId="147" builtinId="8" hidden="1"/>
    <cellStyle name="Hyperlink" xfId="139" builtinId="8" hidden="1"/>
    <cellStyle name="Hyperlink" xfId="131" builtinId="8" hidden="1"/>
    <cellStyle name="Hyperlink" xfId="123" builtinId="8" hidden="1"/>
    <cellStyle name="Hyperlink" xfId="50" builtinId="8" hidden="1"/>
    <cellStyle name="Hyperlink" xfId="54" builtinId="8" hidden="1"/>
    <cellStyle name="Hyperlink" xfId="56" builtinId="8" hidden="1"/>
    <cellStyle name="Hyperlink" xfId="58" builtinId="8" hidden="1"/>
    <cellStyle name="Hyperlink" xfId="60" builtinId="8" hidden="1"/>
    <cellStyle name="Hyperlink" xfId="69" builtinId="8" hidden="1"/>
    <cellStyle name="Hyperlink" xfId="71" builtinId="8" hidden="1"/>
    <cellStyle name="Hyperlink" xfId="73"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07" builtinId="8" hidden="1"/>
    <cellStyle name="Hyperlink" xfId="91" builtinId="8" hidden="1"/>
    <cellStyle name="Hyperlink" xfId="75" builtinId="8" hidden="1"/>
    <cellStyle name="Hyperlink" xfId="52"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36"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10" builtinId="8" hidden="1"/>
    <cellStyle name="Hyperlink" xfId="12" builtinId="8" hidden="1"/>
    <cellStyle name="Hyperlink" xfId="14" builtinId="8" hidden="1"/>
    <cellStyle name="Hyperlink" xfId="8" builtinId="8" hidden="1"/>
    <cellStyle name="Hyperlink" xfId="6" builtinId="8" hidden="1"/>
    <cellStyle name="Normal" xfId="0" builtinId="0"/>
    <cellStyle name="Normal 2" xfId="3" xr:uid="{00000000-0005-0000-0000-0000E7000000}"/>
    <cellStyle name="Normal 3" xfId="276" xr:uid="{00000000-0005-0000-0000-0000E8000000}"/>
    <cellStyle name="Normal_E2. Weights check" xfId="4" xr:uid="{00000000-0005-0000-0000-0000E9000000}"/>
    <cellStyle name="Percent" xfId="5" builtinId="5"/>
    <cellStyle name="style1377620020668" xfId="170" xr:uid="{00000000-0005-0000-0000-0000EB000000}"/>
    <cellStyle name="style1377620020707" xfId="171" xr:uid="{00000000-0005-0000-0000-0000EC000000}"/>
    <cellStyle name="style1377620020740" xfId="169" xr:uid="{00000000-0005-0000-0000-0000ED000000}"/>
    <cellStyle name="style1377620020788" xfId="172" xr:uid="{00000000-0005-0000-0000-0000EE000000}"/>
    <cellStyle name="style1377620020842" xfId="173" xr:uid="{00000000-0005-0000-0000-0000EF000000}"/>
    <cellStyle name="style1377620020878" xfId="174" xr:uid="{00000000-0005-0000-0000-0000F0000000}"/>
    <cellStyle name="style1377620020914" xfId="178" xr:uid="{00000000-0005-0000-0000-0000F1000000}"/>
    <cellStyle name="style1377620020952" xfId="179" xr:uid="{00000000-0005-0000-0000-0000F2000000}"/>
    <cellStyle name="style1377620020997" xfId="180" xr:uid="{00000000-0005-0000-0000-0000F3000000}"/>
    <cellStyle name="style1377620021041" xfId="175" xr:uid="{00000000-0005-0000-0000-0000F4000000}"/>
    <cellStyle name="style1377620021075" xfId="176" xr:uid="{00000000-0005-0000-0000-0000F5000000}"/>
    <cellStyle name="style1377620021116" xfId="177" xr:uid="{00000000-0005-0000-0000-0000F6000000}"/>
    <cellStyle name="style1377620021153" xfId="183" xr:uid="{00000000-0005-0000-0000-0000F7000000}"/>
    <cellStyle name="style1377620021199" xfId="181" xr:uid="{00000000-0005-0000-0000-0000F8000000}"/>
    <cellStyle name="style1377620021240" xfId="182" xr:uid="{00000000-0005-0000-0000-0000F9000000}"/>
    <cellStyle name="style1377620021270" xfId="184" xr:uid="{00000000-0005-0000-0000-0000FA000000}"/>
    <cellStyle name="style1377620021294" xfId="190" xr:uid="{00000000-0005-0000-0000-0000FB000000}"/>
    <cellStyle name="style1377620021327" xfId="185" xr:uid="{00000000-0005-0000-0000-0000FC000000}"/>
    <cellStyle name="style1377620021352" xfId="191" xr:uid="{00000000-0005-0000-0000-0000FD000000}"/>
    <cellStyle name="style1377620021386" xfId="186" xr:uid="{00000000-0005-0000-0000-0000FE000000}"/>
    <cellStyle name="style1377620021410" xfId="192" xr:uid="{00000000-0005-0000-0000-0000FF000000}"/>
    <cellStyle name="style1377620021446" xfId="199" xr:uid="{00000000-0005-0000-0000-000000010000}"/>
    <cellStyle name="style1377620021472" xfId="200" xr:uid="{00000000-0005-0000-0000-000001010000}"/>
    <cellStyle name="style1377620021504" xfId="201" xr:uid="{00000000-0005-0000-0000-000002010000}"/>
    <cellStyle name="style1377620021545" xfId="187" xr:uid="{00000000-0005-0000-0000-000003010000}"/>
    <cellStyle name="style1377620021578" xfId="188" xr:uid="{00000000-0005-0000-0000-000004010000}"/>
    <cellStyle name="style1377620021608" xfId="189" xr:uid="{00000000-0005-0000-0000-000005010000}"/>
    <cellStyle name="style1377620021647" xfId="193" xr:uid="{00000000-0005-0000-0000-000006010000}"/>
    <cellStyle name="style1377620021677" xfId="194" xr:uid="{00000000-0005-0000-0000-000007010000}"/>
    <cellStyle name="style1377620021710" xfId="195" xr:uid="{00000000-0005-0000-0000-000008010000}"/>
    <cellStyle name="style1377620021741" xfId="196" xr:uid="{00000000-0005-0000-0000-000009010000}"/>
    <cellStyle name="style1377620021773" xfId="197" xr:uid="{00000000-0005-0000-0000-00000A010000}"/>
    <cellStyle name="style1377620021805" xfId="198" xr:uid="{00000000-0005-0000-0000-00000B010000}"/>
    <cellStyle name="style1377620021848" xfId="202" xr:uid="{00000000-0005-0000-0000-00000C010000}"/>
    <cellStyle name="style1377620021881" xfId="203" xr:uid="{00000000-0005-0000-0000-00000D010000}"/>
    <cellStyle name="style1377620021919" xfId="204" xr:uid="{00000000-0005-0000-0000-00000E010000}"/>
    <cellStyle name="style1377620021956" xfId="205" xr:uid="{00000000-0005-0000-0000-00000F010000}"/>
    <cellStyle name="style1377620021996" xfId="206" xr:uid="{00000000-0005-0000-0000-000010010000}"/>
    <cellStyle name="style1377620022028" xfId="207" xr:uid="{00000000-0005-0000-0000-000011010000}"/>
    <cellStyle name="style1377620022067" xfId="208" xr:uid="{00000000-0005-0000-0000-000012010000}"/>
    <cellStyle name="style1377620022111" xfId="209" xr:uid="{00000000-0005-0000-0000-000013010000}"/>
    <cellStyle name="style1377620022170" xfId="210" xr:uid="{00000000-0005-0000-0000-000014010000}"/>
  </cellStyles>
  <dxfs count="71">
    <dxf>
      <font>
        <b val="0"/>
        <condense val="0"/>
        <extend val="0"/>
        <sz val="11"/>
        <color indexed="8"/>
      </font>
      <fill>
        <patternFill patternType="solid">
          <fgColor indexed="14"/>
          <bgColor indexed="10"/>
        </patternFill>
      </fill>
    </dxf>
    <dxf>
      <font>
        <b val="0"/>
        <condense val="0"/>
        <extend val="0"/>
        <sz val="11"/>
        <color indexed="8"/>
      </font>
      <fill>
        <patternFill patternType="solid">
          <fgColor indexed="14"/>
          <bgColor indexed="10"/>
        </patternFill>
      </fill>
    </dxf>
    <dxf>
      <font>
        <b val="0"/>
        <condense val="0"/>
        <extend val="0"/>
        <sz val="11"/>
        <color indexed="8"/>
      </font>
      <fill>
        <patternFill patternType="solid">
          <fgColor indexed="14"/>
          <bgColor indexed="10"/>
        </patternFill>
      </fill>
    </dxf>
    <dxf>
      <font>
        <b val="0"/>
        <condense val="0"/>
        <extend val="0"/>
        <sz val="11"/>
        <color indexed="8"/>
      </font>
      <fill>
        <patternFill patternType="solid">
          <fgColor indexed="14"/>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50800</xdr:colOff>
      <xdr:row>12</xdr:row>
      <xdr:rowOff>101600</xdr:rowOff>
    </xdr:from>
    <xdr:to>
      <xdr:col>7</xdr:col>
      <xdr:colOff>647700</xdr:colOff>
      <xdr:row>15</xdr:row>
      <xdr:rowOff>25400</xdr:rowOff>
    </xdr:to>
    <xdr:pic>
      <xdr:nvPicPr>
        <xdr:cNvPr id="1227" name="Picture 1">
          <a:extLst>
            <a:ext uri="{FF2B5EF4-FFF2-40B4-BE49-F238E27FC236}">
              <a16:creationId xmlns:a16="http://schemas.microsoft.com/office/drawing/2014/main" id="{00000000-0008-0000-0400-0000CB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09900" y="1943100"/>
          <a:ext cx="2209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808567</xdr:colOff>
      <xdr:row>25</xdr:row>
      <xdr:rowOff>55033</xdr:rowOff>
    </xdr:from>
    <xdr:to>
      <xdr:col>6</xdr:col>
      <xdr:colOff>650240</xdr:colOff>
      <xdr:row>30</xdr:row>
      <xdr:rowOff>81280</xdr:rowOff>
    </xdr:to>
    <xdr:sp macro="" textlink="">
      <xdr:nvSpPr>
        <xdr:cNvPr id="3" name="Oval 2">
          <a:extLst>
            <a:ext uri="{FF2B5EF4-FFF2-40B4-BE49-F238E27FC236}">
              <a16:creationId xmlns:a16="http://schemas.microsoft.com/office/drawing/2014/main" id="{00000000-0008-0000-0600-000003000000}"/>
            </a:ext>
          </a:extLst>
        </xdr:cNvPr>
        <xdr:cNvSpPr/>
      </xdr:nvSpPr>
      <xdr:spPr>
        <a:xfrm>
          <a:off x="5766647" y="5673513"/>
          <a:ext cx="1457113" cy="940647"/>
        </a:xfrm>
        <a:prstGeom prst="ellipse">
          <a:avLst/>
        </a:prstGeom>
        <a:noFill/>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n-GB" sz="900" b="1">
              <a:solidFill>
                <a:srgbClr val="FF0000"/>
              </a:solidFill>
              <a:latin typeface="Arial"/>
              <a:cs typeface="Arial"/>
            </a:rPr>
            <a:t>ONLY YELLOW SECTION</a:t>
          </a:r>
          <a:r>
            <a:rPr lang="en-GB" sz="900" b="1" baseline="0">
              <a:solidFill>
                <a:srgbClr val="FF0000"/>
              </a:solidFill>
              <a:latin typeface="Arial"/>
              <a:cs typeface="Arial"/>
            </a:rPr>
            <a:t> TO BE FILLED IN BY NATIONAL TEAM</a:t>
          </a:r>
          <a:endParaRPr lang="en-GB" sz="900" b="1">
            <a:solidFill>
              <a:srgbClr val="FF0000"/>
            </a:solidFill>
            <a:latin typeface="Arial"/>
            <a:cs typeface="Arial"/>
          </a:endParaRPr>
        </a:p>
      </xdr:txBody>
    </xdr:sp>
    <xdr:clientData/>
  </xdr:twoCellAnchor>
  <xdr:twoCellAnchor>
    <xdr:from>
      <xdr:col>5</xdr:col>
      <xdr:colOff>1024468</xdr:colOff>
      <xdr:row>23</xdr:row>
      <xdr:rowOff>33868</xdr:rowOff>
    </xdr:from>
    <xdr:to>
      <xdr:col>5</xdr:col>
      <xdr:colOff>1308100</xdr:colOff>
      <xdr:row>25</xdr:row>
      <xdr:rowOff>76200</xdr:rowOff>
    </xdr:to>
    <xdr:cxnSp macro="">
      <xdr:nvCxnSpPr>
        <xdr:cNvPr id="4" name="Straight Arrow Connector 3">
          <a:extLst>
            <a:ext uri="{FF2B5EF4-FFF2-40B4-BE49-F238E27FC236}">
              <a16:creationId xmlns:a16="http://schemas.microsoft.com/office/drawing/2014/main" id="{00000000-0008-0000-0600-000004000000}"/>
            </a:ext>
          </a:extLst>
        </xdr:cNvPr>
        <xdr:cNvCxnSpPr/>
      </xdr:nvCxnSpPr>
      <xdr:spPr>
        <a:xfrm flipH="1" flipV="1">
          <a:off x="6053668" y="5393268"/>
          <a:ext cx="283632" cy="4106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1"/>
  <sheetViews>
    <sheetView showGridLines="0" zoomScale="125" zoomScaleNormal="125" zoomScalePageLayoutView="125" workbookViewId="0" xr3:uid="{AEA406A1-0E4B-5B11-9CD5-51D6E497D94C}"/>
  </sheetViews>
  <sheetFormatPr defaultColWidth="10.7109375" defaultRowHeight="14.45"/>
  <cols>
    <col min="1" max="1" width="3.28515625" customWidth="1"/>
    <col min="2" max="2" width="6.140625" customWidth="1"/>
    <col min="3" max="3" width="22.42578125" customWidth="1"/>
    <col min="4" max="4" width="49.28515625" bestFit="1" customWidth="1"/>
    <col min="5" max="5" width="17.7109375" bestFit="1" customWidth="1"/>
    <col min="6" max="6" width="23.7109375" bestFit="1" customWidth="1"/>
  </cols>
  <sheetData>
    <row r="1" spans="1:6">
      <c r="A1" s="56"/>
      <c r="B1" s="56"/>
      <c r="C1" s="56"/>
      <c r="D1" s="56"/>
      <c r="E1" s="56"/>
      <c r="F1" s="56"/>
    </row>
    <row r="2" spans="1:6" ht="15.6">
      <c r="A2" s="56"/>
      <c r="B2" s="57" t="s">
        <v>0</v>
      </c>
      <c r="C2" s="58"/>
      <c r="D2" s="58" t="s">
        <v>1</v>
      </c>
      <c r="E2" s="58" t="s">
        <v>2</v>
      </c>
      <c r="F2" s="58" t="s">
        <v>3</v>
      </c>
    </row>
    <row r="3" spans="1:6">
      <c r="A3" s="56"/>
      <c r="B3" s="59"/>
      <c r="C3" s="59"/>
      <c r="D3" s="59"/>
      <c r="E3" s="59"/>
      <c r="F3" s="59"/>
    </row>
    <row r="4" spans="1:6">
      <c r="A4" s="56"/>
      <c r="B4" s="60" t="s">
        <v>4</v>
      </c>
      <c r="C4" s="60" t="s">
        <v>5</v>
      </c>
      <c r="D4" s="60" t="s">
        <v>6</v>
      </c>
      <c r="E4" s="60" t="s">
        <v>7</v>
      </c>
      <c r="F4" s="262" t="s">
        <v>8</v>
      </c>
    </row>
    <row r="5" spans="1:6">
      <c r="A5" s="56"/>
      <c r="B5" s="60" t="s">
        <v>9</v>
      </c>
      <c r="C5" s="60" t="s">
        <v>10</v>
      </c>
      <c r="D5" s="60" t="s">
        <v>11</v>
      </c>
      <c r="E5" s="60" t="s">
        <v>7</v>
      </c>
      <c r="F5" s="262" t="s">
        <v>8</v>
      </c>
    </row>
    <row r="6" spans="1:6">
      <c r="A6" s="56"/>
      <c r="B6" s="60" t="s">
        <v>12</v>
      </c>
      <c r="C6" s="60" t="s">
        <v>13</v>
      </c>
      <c r="D6" s="60" t="s">
        <v>14</v>
      </c>
      <c r="E6" s="60" t="s">
        <v>7</v>
      </c>
      <c r="F6" s="60" t="s">
        <v>15</v>
      </c>
    </row>
    <row r="7" spans="1:6">
      <c r="A7" s="56"/>
      <c r="B7" s="60" t="s">
        <v>16</v>
      </c>
      <c r="C7" s="60" t="s">
        <v>17</v>
      </c>
      <c r="D7" s="60" t="s">
        <v>18</v>
      </c>
      <c r="E7" s="60" t="s">
        <v>7</v>
      </c>
      <c r="F7" s="262" t="s">
        <v>8</v>
      </c>
    </row>
    <row r="8" spans="1:6">
      <c r="A8" s="56"/>
      <c r="B8" s="60" t="s">
        <v>19</v>
      </c>
      <c r="C8" s="60" t="s">
        <v>20</v>
      </c>
      <c r="D8" s="60" t="s">
        <v>21</v>
      </c>
      <c r="E8" s="60" t="s">
        <v>7</v>
      </c>
      <c r="F8" s="262" t="s">
        <v>8</v>
      </c>
    </row>
    <row r="9" spans="1:6">
      <c r="A9" s="56"/>
      <c r="B9" s="60" t="s">
        <v>22</v>
      </c>
      <c r="C9" s="60" t="s">
        <v>23</v>
      </c>
      <c r="D9" s="60" t="s">
        <v>24</v>
      </c>
      <c r="E9" s="60" t="s">
        <v>25</v>
      </c>
      <c r="F9" s="262" t="s">
        <v>8</v>
      </c>
    </row>
    <row r="10" spans="1:6">
      <c r="A10" s="56"/>
      <c r="B10" s="60" t="s">
        <v>26</v>
      </c>
      <c r="C10" s="60" t="s">
        <v>27</v>
      </c>
      <c r="D10" s="60" t="s">
        <v>28</v>
      </c>
      <c r="E10" s="60" t="s">
        <v>29</v>
      </c>
      <c r="F10" s="263" t="s">
        <v>30</v>
      </c>
    </row>
    <row r="11" spans="1:6">
      <c r="A11" s="56"/>
      <c r="B11" s="60" t="s">
        <v>31</v>
      </c>
      <c r="C11" s="60" t="s">
        <v>32</v>
      </c>
      <c r="D11" s="60" t="s">
        <v>33</v>
      </c>
      <c r="E11" s="60" t="s">
        <v>29</v>
      </c>
      <c r="F11" s="263" t="s">
        <v>30</v>
      </c>
    </row>
    <row r="12" spans="1:6">
      <c r="A12" s="56"/>
      <c r="B12" s="60" t="s">
        <v>22</v>
      </c>
      <c r="C12" s="60" t="s">
        <v>34</v>
      </c>
      <c r="D12" s="60" t="s">
        <v>35</v>
      </c>
      <c r="E12" s="60" t="s">
        <v>29</v>
      </c>
      <c r="F12" s="262" t="s">
        <v>8</v>
      </c>
    </row>
    <row r="13" spans="1:6">
      <c r="A13" s="56"/>
      <c r="B13" s="60" t="s">
        <v>36</v>
      </c>
      <c r="C13" s="60" t="s">
        <v>37</v>
      </c>
      <c r="D13" s="60" t="s">
        <v>38</v>
      </c>
      <c r="E13" s="60" t="s">
        <v>29</v>
      </c>
      <c r="F13" s="274" t="s">
        <v>39</v>
      </c>
    </row>
    <row r="14" spans="1:6">
      <c r="A14" s="56"/>
      <c r="B14" s="60" t="s">
        <v>36</v>
      </c>
      <c r="C14" s="60" t="s">
        <v>40</v>
      </c>
      <c r="D14" s="60" t="s">
        <v>41</v>
      </c>
      <c r="E14" s="60" t="s">
        <v>29</v>
      </c>
      <c r="F14" s="263" t="s">
        <v>30</v>
      </c>
    </row>
    <row r="15" spans="1:6">
      <c r="A15" s="56"/>
      <c r="B15" s="60" t="s">
        <v>36</v>
      </c>
      <c r="C15" s="60" t="s">
        <v>42</v>
      </c>
      <c r="D15" s="60" t="s">
        <v>43</v>
      </c>
      <c r="E15" s="60" t="s">
        <v>29</v>
      </c>
      <c r="F15" s="263" t="s">
        <v>30</v>
      </c>
    </row>
    <row r="16" spans="1:6">
      <c r="A16" s="56"/>
      <c r="B16" s="59"/>
      <c r="C16" s="61"/>
      <c r="D16" s="59"/>
      <c r="E16" s="59"/>
      <c r="F16" s="59"/>
    </row>
    <row r="17" spans="1:6">
      <c r="A17" s="56"/>
      <c r="C17" s="62"/>
      <c r="D17" s="56"/>
      <c r="E17" s="56"/>
      <c r="F17" s="56"/>
    </row>
    <row r="18" spans="1:6">
      <c r="A18" s="56"/>
      <c r="C18" s="56"/>
      <c r="D18" s="56"/>
      <c r="E18" s="56"/>
      <c r="F18" s="56"/>
    </row>
    <row r="19" spans="1:6">
      <c r="A19" s="56"/>
      <c r="C19" s="56"/>
      <c r="D19" s="56"/>
      <c r="E19" s="56"/>
      <c r="F19" s="56"/>
    </row>
    <row r="20" spans="1:6">
      <c r="A20" s="56"/>
      <c r="C20" s="56"/>
      <c r="D20" s="56"/>
      <c r="E20" s="56"/>
      <c r="F20" s="56"/>
    </row>
    <row r="21" spans="1:6">
      <c r="A21" s="56"/>
      <c r="C21" s="56"/>
      <c r="D21" s="56"/>
      <c r="E21" s="56"/>
      <c r="F21" s="56"/>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07"/>
  <sheetViews>
    <sheetView showGridLines="0" workbookViewId="0" xr3:uid="{7BE570AB-09E9-518F-B8F7-3F91B7162CA9}">
      <selection activeCell="F18" sqref="F18"/>
    </sheetView>
  </sheetViews>
  <sheetFormatPr defaultColWidth="46.7109375" defaultRowHeight="13.9"/>
  <cols>
    <col min="1" max="1" width="23.28515625" style="123" customWidth="1"/>
    <col min="2" max="2" width="5.42578125" style="123" customWidth="1"/>
    <col min="3" max="3" width="23.7109375" style="123" customWidth="1"/>
    <col min="4" max="4" width="7.140625" style="123" bestFit="1" customWidth="1"/>
    <col min="5" max="5" width="5.7109375" style="123" customWidth="1"/>
    <col min="6" max="6" width="19.7109375" style="123" customWidth="1"/>
    <col min="7" max="7" width="18.28515625" style="123" customWidth="1"/>
    <col min="8" max="9" width="8.7109375" style="123" customWidth="1"/>
    <col min="10" max="10" width="8.140625" style="123" customWidth="1"/>
    <col min="11" max="11" width="15.7109375" style="123" customWidth="1"/>
    <col min="12" max="12" width="4.140625" style="123" customWidth="1"/>
    <col min="13" max="13" width="7.7109375" style="123" bestFit="1" customWidth="1"/>
    <col min="14" max="14" width="7.42578125" style="123" customWidth="1"/>
    <col min="15" max="15" width="4.42578125" style="64" customWidth="1"/>
    <col min="16" max="16" width="4.28515625" style="64" bestFit="1" customWidth="1"/>
    <col min="17" max="18" width="7.28515625" style="64" bestFit="1" customWidth="1"/>
    <col min="19" max="19" width="8" style="64" bestFit="1" customWidth="1"/>
    <col min="20" max="20" width="8.42578125" style="64" customWidth="1"/>
    <col min="21" max="21" width="36.7109375" style="64" bestFit="1" customWidth="1"/>
    <col min="22" max="25" width="46.7109375" style="64"/>
    <col min="26" max="16384" width="46.7109375" style="123"/>
  </cols>
  <sheetData>
    <row r="1" spans="1:37">
      <c r="A1" s="474" t="s">
        <v>519</v>
      </c>
    </row>
    <row r="2" spans="1:37" ht="13.9" customHeight="1">
      <c r="A2" s="474"/>
      <c r="C2" s="479" t="s">
        <v>520</v>
      </c>
      <c r="D2" s="479"/>
      <c r="E2" s="479"/>
      <c r="F2" s="479"/>
      <c r="G2" s="479"/>
      <c r="Z2" s="170"/>
      <c r="AA2" s="170"/>
      <c r="AB2" s="170"/>
      <c r="AC2" s="170"/>
      <c r="AD2" s="170"/>
      <c r="AE2" s="170"/>
      <c r="AF2" s="170"/>
      <c r="AG2" s="170"/>
      <c r="AH2" s="170"/>
      <c r="AI2" s="170"/>
      <c r="AJ2" s="170"/>
      <c r="AK2" s="170"/>
    </row>
    <row r="3" spans="1:37">
      <c r="A3" s="474"/>
      <c r="Z3" s="170"/>
      <c r="AA3" s="170"/>
      <c r="AB3" s="170"/>
      <c r="AC3" s="170"/>
      <c r="AD3" s="170"/>
      <c r="AE3" s="170"/>
      <c r="AF3" s="170"/>
      <c r="AG3" s="170"/>
      <c r="AH3" s="170"/>
      <c r="AI3" s="170"/>
      <c r="AJ3" s="170"/>
      <c r="AK3" s="170"/>
    </row>
    <row r="4" spans="1:37">
      <c r="A4" s="474"/>
      <c r="C4" s="63" t="s">
        <v>521</v>
      </c>
      <c r="D4" s="63"/>
      <c r="E4" s="63"/>
      <c r="F4" s="63"/>
      <c r="G4" s="63"/>
      <c r="H4" s="63"/>
      <c r="I4" s="63"/>
      <c r="J4" s="170"/>
      <c r="K4" s="170"/>
      <c r="L4" s="170"/>
      <c r="M4" s="170"/>
      <c r="N4" s="170"/>
      <c r="P4" s="47" t="s">
        <v>522</v>
      </c>
    </row>
    <row r="5" spans="1:37" ht="12.75" customHeight="1">
      <c r="A5" s="238"/>
      <c r="C5" s="63"/>
      <c r="D5" s="63"/>
      <c r="E5" s="63"/>
      <c r="F5" s="63"/>
      <c r="G5" s="63"/>
      <c r="H5" s="63"/>
      <c r="I5" s="63"/>
      <c r="J5" s="170"/>
      <c r="K5" s="170"/>
      <c r="L5" s="170"/>
      <c r="M5" s="170"/>
      <c r="N5" s="170"/>
      <c r="P5" s="64" t="s">
        <v>523</v>
      </c>
    </row>
    <row r="6" spans="1:37" ht="13.9" customHeight="1" thickBot="1">
      <c r="C6" s="480" t="s">
        <v>524</v>
      </c>
      <c r="D6" s="480"/>
      <c r="E6" s="66"/>
      <c r="F6" s="480" t="s">
        <v>507</v>
      </c>
      <c r="G6" s="480"/>
      <c r="O6" s="47"/>
    </row>
    <row r="7" spans="1:37" ht="13.9" customHeight="1" thickBot="1">
      <c r="A7" s="174"/>
      <c r="C7" s="481"/>
      <c r="D7" s="481"/>
      <c r="E7" s="64"/>
      <c r="F7" s="482" t="s">
        <v>508</v>
      </c>
      <c r="G7" s="482"/>
      <c r="I7" s="64" t="s">
        <v>525</v>
      </c>
      <c r="J7" s="64" t="s">
        <v>368</v>
      </c>
      <c r="K7" s="64" t="s">
        <v>369</v>
      </c>
      <c r="L7" s="64"/>
      <c r="M7" s="255"/>
      <c r="N7" s="256"/>
      <c r="P7" s="47" t="s">
        <v>526</v>
      </c>
      <c r="Q7" s="194" t="s">
        <v>527</v>
      </c>
      <c r="R7" s="47" t="s">
        <v>528</v>
      </c>
      <c r="S7" s="47" t="s">
        <v>529</v>
      </c>
    </row>
    <row r="8" spans="1:37">
      <c r="C8" s="232"/>
      <c r="D8" s="232"/>
      <c r="F8" s="7" t="str">
        <f>'D. Population Statistics'!C42</f>
        <v>Strata 1</v>
      </c>
      <c r="G8" s="43">
        <f>'D. Population Statistics'!N42</f>
        <v>0</v>
      </c>
      <c r="H8" s="64"/>
      <c r="I8" s="64" t="e">
        <f t="shared" ref="I8:I19" si="0">G8*H$20</f>
        <v>#DIV/0!</v>
      </c>
      <c r="J8" s="171" t="e">
        <f t="shared" ref="J8:J19" si="1">D8-I8</f>
        <v>#DIV/0!</v>
      </c>
      <c r="K8" s="64" t="e">
        <f t="shared" ref="K8:K19" si="2">(J8*J8)/I8</f>
        <v>#DIV/0!</v>
      </c>
      <c r="L8" s="64"/>
      <c r="M8" s="257" t="e">
        <f>SUM(K8:K19)</f>
        <v>#DIV/0!</v>
      </c>
      <c r="N8" s="258"/>
      <c r="P8" s="64">
        <v>1</v>
      </c>
      <c r="Q8" s="195">
        <v>3.8410000000000002</v>
      </c>
      <c r="R8" s="64">
        <v>6.6349999999999998</v>
      </c>
      <c r="S8" s="64">
        <v>10.827999999999999</v>
      </c>
    </row>
    <row r="9" spans="1:37">
      <c r="C9" s="232"/>
      <c r="D9" s="232"/>
      <c r="F9" s="7" t="str">
        <f>'D. Population Statistics'!C43</f>
        <v>Strata 2</v>
      </c>
      <c r="G9" s="43">
        <f>'D. Population Statistics'!N43</f>
        <v>0</v>
      </c>
      <c r="H9" s="64"/>
      <c r="I9" s="64" t="e">
        <f t="shared" si="0"/>
        <v>#DIV/0!</v>
      </c>
      <c r="J9" s="171" t="e">
        <f t="shared" si="1"/>
        <v>#DIV/0!</v>
      </c>
      <c r="K9" s="64" t="e">
        <f t="shared" si="2"/>
        <v>#DIV/0!</v>
      </c>
      <c r="L9" s="64"/>
      <c r="M9" s="259"/>
      <c r="N9" s="258"/>
      <c r="P9" s="64">
        <v>2</v>
      </c>
      <c r="Q9" s="195">
        <v>5.9909999999999997</v>
      </c>
      <c r="R9" s="64">
        <v>9.2100000000000009</v>
      </c>
      <c r="S9" s="64">
        <v>13.816000000000001</v>
      </c>
    </row>
    <row r="10" spans="1:37" ht="14.45" thickBot="1">
      <c r="C10" s="232"/>
      <c r="D10" s="232"/>
      <c r="F10" s="7" t="str">
        <f>'D. Population Statistics'!C44</f>
        <v>Strata 3</v>
      </c>
      <c r="G10" s="43">
        <f>'D. Population Statistics'!N44</f>
        <v>0</v>
      </c>
      <c r="H10" s="64"/>
      <c r="I10" s="64" t="e">
        <f t="shared" si="0"/>
        <v>#DIV/0!</v>
      </c>
      <c r="J10" s="171" t="e">
        <f t="shared" si="1"/>
        <v>#DIV/0!</v>
      </c>
      <c r="K10" s="64" t="e">
        <f t="shared" si="2"/>
        <v>#DIV/0!</v>
      </c>
      <c r="L10" s="64"/>
      <c r="M10" s="260" t="s">
        <v>530</v>
      </c>
      <c r="N10" s="261"/>
      <c r="P10" s="64">
        <v>3</v>
      </c>
      <c r="Q10" s="195">
        <v>7.8150000000000004</v>
      </c>
      <c r="R10" s="64">
        <v>11.345000000000001</v>
      </c>
      <c r="S10" s="64">
        <v>16.265999999999998</v>
      </c>
    </row>
    <row r="11" spans="1:37">
      <c r="C11" s="232"/>
      <c r="D11" s="232"/>
      <c r="F11" s="7" t="str">
        <f>'D. Population Statistics'!C45</f>
        <v>Strata 4</v>
      </c>
      <c r="G11" s="43">
        <f>'D. Population Statistics'!N45</f>
        <v>0</v>
      </c>
      <c r="H11" s="64"/>
      <c r="I11" s="64" t="e">
        <f t="shared" si="0"/>
        <v>#DIV/0!</v>
      </c>
      <c r="J11" s="171" t="e">
        <f t="shared" si="1"/>
        <v>#DIV/0!</v>
      </c>
      <c r="K11" s="64" t="e">
        <f t="shared" si="2"/>
        <v>#DIV/0!</v>
      </c>
      <c r="L11" s="64"/>
      <c r="M11" s="64"/>
      <c r="N11" s="64"/>
      <c r="P11" s="64">
        <v>4</v>
      </c>
      <c r="Q11" s="195">
        <v>9.4879999999999995</v>
      </c>
      <c r="R11" s="64">
        <v>13.276999999999999</v>
      </c>
      <c r="S11" s="64">
        <v>18.466999999999999</v>
      </c>
    </row>
    <row r="12" spans="1:37">
      <c r="C12" s="232"/>
      <c r="D12" s="232"/>
      <c r="F12" s="7" t="str">
        <f>'D. Population Statistics'!C46</f>
        <v>Strata 5</v>
      </c>
      <c r="G12" s="43">
        <f>'D. Population Statistics'!N46</f>
        <v>0</v>
      </c>
      <c r="H12" s="64"/>
      <c r="I12" s="64" t="e">
        <f t="shared" si="0"/>
        <v>#DIV/0!</v>
      </c>
      <c r="J12" s="171" t="e">
        <f t="shared" si="1"/>
        <v>#DIV/0!</v>
      </c>
      <c r="K12" s="64" t="e">
        <f t="shared" si="2"/>
        <v>#DIV/0!</v>
      </c>
      <c r="L12" s="64"/>
      <c r="M12" s="64"/>
      <c r="N12" s="64"/>
      <c r="P12" s="64">
        <v>5</v>
      </c>
      <c r="Q12" s="195">
        <v>11.07</v>
      </c>
      <c r="R12" s="64">
        <v>15.086</v>
      </c>
      <c r="S12" s="64">
        <v>20.515000000000001</v>
      </c>
    </row>
    <row r="13" spans="1:37">
      <c r="C13" s="232"/>
      <c r="D13" s="232"/>
      <c r="F13" s="7" t="str">
        <f>'D. Population Statistics'!C47</f>
        <v>Strata 6</v>
      </c>
      <c r="G13" s="43">
        <f>'D. Population Statistics'!N47</f>
        <v>0</v>
      </c>
      <c r="H13" s="64"/>
      <c r="I13" s="64" t="e">
        <f t="shared" si="0"/>
        <v>#DIV/0!</v>
      </c>
      <c r="J13" s="171" t="e">
        <f t="shared" si="1"/>
        <v>#DIV/0!</v>
      </c>
      <c r="K13" s="64" t="e">
        <f t="shared" si="2"/>
        <v>#DIV/0!</v>
      </c>
      <c r="L13" s="64"/>
      <c r="M13" s="64"/>
      <c r="N13" s="64"/>
      <c r="P13" s="64">
        <v>6</v>
      </c>
      <c r="Q13" s="195">
        <v>12.592000000000001</v>
      </c>
      <c r="R13" s="64">
        <v>16.812000000000001</v>
      </c>
      <c r="S13" s="64">
        <v>22.457999999999998</v>
      </c>
    </row>
    <row r="14" spans="1:37">
      <c r="C14" s="232"/>
      <c r="D14" s="232"/>
      <c r="F14" s="7" t="str">
        <f>'D. Population Statistics'!C48</f>
        <v>Strata 7</v>
      </c>
      <c r="G14" s="43">
        <f>'D. Population Statistics'!N48</f>
        <v>0</v>
      </c>
      <c r="H14" s="64"/>
      <c r="I14" s="64" t="e">
        <f t="shared" si="0"/>
        <v>#DIV/0!</v>
      </c>
      <c r="J14" s="171" t="e">
        <f t="shared" si="1"/>
        <v>#DIV/0!</v>
      </c>
      <c r="K14" s="64" t="e">
        <f t="shared" si="2"/>
        <v>#DIV/0!</v>
      </c>
      <c r="L14" s="64"/>
      <c r="M14" s="64"/>
      <c r="N14" s="64"/>
      <c r="P14" s="64">
        <v>7</v>
      </c>
      <c r="Q14" s="195">
        <v>14.067</v>
      </c>
      <c r="R14" s="64">
        <v>18.475000000000001</v>
      </c>
      <c r="S14" s="64">
        <v>24.321999999999999</v>
      </c>
    </row>
    <row r="15" spans="1:37">
      <c r="C15" s="232"/>
      <c r="D15" s="232"/>
      <c r="F15" s="7" t="str">
        <f>'D. Population Statistics'!C49</f>
        <v>Strata 8</v>
      </c>
      <c r="G15" s="43">
        <f>'D. Population Statistics'!N49</f>
        <v>0</v>
      </c>
      <c r="H15" s="64"/>
      <c r="I15" s="64" t="e">
        <f t="shared" si="0"/>
        <v>#DIV/0!</v>
      </c>
      <c r="J15" s="171" t="e">
        <f t="shared" si="1"/>
        <v>#DIV/0!</v>
      </c>
      <c r="K15" s="64" t="e">
        <f t="shared" si="2"/>
        <v>#DIV/0!</v>
      </c>
      <c r="L15" s="64"/>
      <c r="M15" s="64"/>
      <c r="N15" s="64"/>
      <c r="P15" s="64">
        <v>8</v>
      </c>
      <c r="Q15" s="195">
        <v>15.507</v>
      </c>
      <c r="R15" s="64">
        <v>20.09</v>
      </c>
      <c r="S15" s="64">
        <v>26.123999999999999</v>
      </c>
      <c r="U15" s="123"/>
    </row>
    <row r="16" spans="1:37">
      <c r="C16" s="232"/>
      <c r="D16" s="232"/>
      <c r="F16" s="7" t="str">
        <f>'D. Population Statistics'!C50</f>
        <v>Strata 9</v>
      </c>
      <c r="G16" s="43">
        <f>'D. Population Statistics'!N50</f>
        <v>0</v>
      </c>
      <c r="I16" s="64" t="e">
        <f t="shared" si="0"/>
        <v>#DIV/0!</v>
      </c>
      <c r="J16" s="171" t="e">
        <f t="shared" si="1"/>
        <v>#DIV/0!</v>
      </c>
      <c r="K16" s="64" t="e">
        <f t="shared" si="2"/>
        <v>#DIV/0!</v>
      </c>
      <c r="L16" s="64"/>
      <c r="M16" s="64"/>
      <c r="N16" s="64"/>
      <c r="P16" s="64">
        <v>9</v>
      </c>
      <c r="Q16" s="195">
        <v>16.919</v>
      </c>
      <c r="R16" s="64">
        <v>21.666</v>
      </c>
      <c r="S16" s="64">
        <v>27.876999999999999</v>
      </c>
      <c r="U16" s="123"/>
    </row>
    <row r="17" spans="3:25">
      <c r="C17" s="232"/>
      <c r="D17" s="232"/>
      <c r="F17" s="7" t="str">
        <f>'D. Population Statistics'!C51</f>
        <v>Strata 10</v>
      </c>
      <c r="G17" s="43">
        <f>'D. Population Statistics'!N51</f>
        <v>0</v>
      </c>
      <c r="I17" s="64" t="e">
        <f t="shared" si="0"/>
        <v>#DIV/0!</v>
      </c>
      <c r="J17" s="171" t="e">
        <f t="shared" si="1"/>
        <v>#DIV/0!</v>
      </c>
      <c r="K17" s="64" t="e">
        <f t="shared" si="2"/>
        <v>#DIV/0!</v>
      </c>
      <c r="L17" s="64"/>
      <c r="P17" s="64">
        <v>10</v>
      </c>
      <c r="Q17" s="195">
        <v>18.306999999999999</v>
      </c>
      <c r="R17" s="64">
        <v>23.209</v>
      </c>
      <c r="S17" s="64">
        <v>29.588000000000001</v>
      </c>
      <c r="U17" s="123"/>
    </row>
    <row r="18" spans="3:25">
      <c r="C18" s="232"/>
      <c r="D18" s="232"/>
      <c r="F18" s="7" t="str">
        <f>'D. Population Statistics'!C52</f>
        <v>Strata 11</v>
      </c>
      <c r="G18" s="43">
        <f>'D. Population Statistics'!N52</f>
        <v>0</v>
      </c>
      <c r="I18" s="64" t="e">
        <f t="shared" si="0"/>
        <v>#DIV/0!</v>
      </c>
      <c r="J18" s="171" t="e">
        <f t="shared" si="1"/>
        <v>#DIV/0!</v>
      </c>
      <c r="K18" s="64" t="e">
        <f t="shared" si="2"/>
        <v>#DIV/0!</v>
      </c>
      <c r="L18" s="64"/>
      <c r="P18" s="64">
        <v>11</v>
      </c>
      <c r="Q18" s="195">
        <v>19.675000000000001</v>
      </c>
      <c r="R18" s="64">
        <v>24.725000000000001</v>
      </c>
      <c r="S18" s="64">
        <v>31.263999999999999</v>
      </c>
      <c r="U18" s="123"/>
    </row>
    <row r="19" spans="3:25">
      <c r="C19" s="232"/>
      <c r="D19" s="232"/>
      <c r="F19" s="7" t="str">
        <f>'D. Population Statistics'!C53</f>
        <v>Strata 12</v>
      </c>
      <c r="G19" s="43">
        <f>'D. Population Statistics'!N53</f>
        <v>0</v>
      </c>
      <c r="I19" s="64" t="e">
        <f t="shared" si="0"/>
        <v>#DIV/0!</v>
      </c>
      <c r="J19" s="171" t="e">
        <f t="shared" si="1"/>
        <v>#DIV/0!</v>
      </c>
      <c r="K19" s="64" t="e">
        <f t="shared" si="2"/>
        <v>#DIV/0!</v>
      </c>
      <c r="L19" s="64"/>
      <c r="P19" s="64">
        <v>12</v>
      </c>
      <c r="Q19" s="195">
        <v>21.026</v>
      </c>
      <c r="R19" s="64">
        <v>26.216999999999999</v>
      </c>
      <c r="S19" s="64">
        <v>32.908999999999999</v>
      </c>
      <c r="U19" s="123"/>
      <c r="V19" s="123"/>
      <c r="W19" s="123"/>
      <c r="X19" s="123"/>
      <c r="Y19" s="123"/>
    </row>
    <row r="20" spans="3:25">
      <c r="D20" s="172">
        <f>SUM(D8:D19)</f>
        <v>0</v>
      </c>
      <c r="G20" s="172">
        <f>SUM(G8:G19)</f>
        <v>0</v>
      </c>
      <c r="H20" s="64" t="e">
        <f>D20/G20</f>
        <v>#DIV/0!</v>
      </c>
      <c r="P20" s="64">
        <v>13</v>
      </c>
      <c r="Q20" s="195">
        <v>22.361999999999998</v>
      </c>
      <c r="R20" s="64">
        <v>27.687999999999999</v>
      </c>
      <c r="S20" s="64">
        <v>34.527999999999999</v>
      </c>
      <c r="U20" s="123"/>
      <c r="V20" s="123"/>
      <c r="W20" s="123"/>
      <c r="X20" s="123"/>
      <c r="Y20" s="123"/>
    </row>
    <row r="21" spans="3:25">
      <c r="D21" s="173"/>
      <c r="P21" s="64">
        <v>14</v>
      </c>
      <c r="Q21" s="195">
        <v>23.684999999999999</v>
      </c>
      <c r="R21" s="64">
        <v>29.140999999999998</v>
      </c>
      <c r="S21" s="64">
        <v>36.122999999999998</v>
      </c>
      <c r="U21" s="123"/>
      <c r="V21" s="123"/>
      <c r="W21" s="123"/>
      <c r="X21" s="123"/>
      <c r="Y21" s="123"/>
    </row>
    <row r="22" spans="3:25">
      <c r="D22" s="173"/>
      <c r="P22" s="64">
        <v>15</v>
      </c>
      <c r="Q22" s="195">
        <v>24.995999999999999</v>
      </c>
      <c r="R22" s="64">
        <v>30.577999999999999</v>
      </c>
      <c r="S22" s="64">
        <v>37.697000000000003</v>
      </c>
      <c r="U22" s="123"/>
      <c r="V22" s="123"/>
      <c r="W22" s="123"/>
      <c r="X22" s="123"/>
      <c r="Y22" s="123"/>
    </row>
    <row r="23" spans="3:25">
      <c r="D23" s="173"/>
      <c r="P23" s="64">
        <v>16</v>
      </c>
      <c r="Q23" s="195">
        <v>26.295999999999999</v>
      </c>
      <c r="R23" s="64">
        <v>32</v>
      </c>
      <c r="S23" s="64">
        <v>39.252000000000002</v>
      </c>
      <c r="U23" s="123"/>
      <c r="V23" s="123"/>
      <c r="W23" s="123"/>
      <c r="X23" s="123"/>
      <c r="Y23" s="123"/>
    </row>
    <row r="24" spans="3:25">
      <c r="D24" s="173"/>
      <c r="P24" s="64">
        <v>17</v>
      </c>
      <c r="Q24" s="195">
        <v>27.587</v>
      </c>
      <c r="R24" s="64">
        <v>33.408999999999999</v>
      </c>
      <c r="S24" s="64">
        <v>40.79</v>
      </c>
      <c r="U24" s="123"/>
      <c r="V24" s="123"/>
      <c r="W24" s="123"/>
      <c r="X24" s="123"/>
      <c r="Y24" s="123"/>
    </row>
    <row r="25" spans="3:25">
      <c r="D25" s="173"/>
      <c r="P25" s="64">
        <v>18</v>
      </c>
      <c r="Q25" s="195">
        <v>28.869</v>
      </c>
      <c r="R25" s="64">
        <v>34.805</v>
      </c>
      <c r="S25" s="64">
        <v>42.311999999999998</v>
      </c>
      <c r="U25" s="123"/>
      <c r="V25" s="123"/>
      <c r="W25" s="123"/>
      <c r="X25" s="123"/>
      <c r="Y25" s="123"/>
    </row>
    <row r="26" spans="3:25">
      <c r="D26" s="173"/>
      <c r="P26" s="64">
        <v>19</v>
      </c>
      <c r="Q26" s="195">
        <v>30.143999999999998</v>
      </c>
      <c r="R26" s="64">
        <v>36.191000000000003</v>
      </c>
      <c r="S26" s="64">
        <v>43.82</v>
      </c>
      <c r="U26" s="123"/>
      <c r="V26" s="123"/>
      <c r="W26" s="123"/>
      <c r="X26" s="123"/>
      <c r="Y26" s="123"/>
    </row>
    <row r="27" spans="3:25">
      <c r="D27" s="173"/>
      <c r="P27" s="64">
        <v>20</v>
      </c>
      <c r="Q27" s="195">
        <v>31.41</v>
      </c>
      <c r="R27" s="64">
        <v>37.566000000000003</v>
      </c>
      <c r="S27" s="64">
        <v>45.314999999999998</v>
      </c>
      <c r="U27" s="123"/>
      <c r="V27" s="123"/>
      <c r="W27" s="123"/>
      <c r="X27" s="123"/>
      <c r="Y27" s="123"/>
    </row>
    <row r="28" spans="3:25">
      <c r="D28" s="173"/>
      <c r="P28" s="64">
        <v>21</v>
      </c>
      <c r="Q28" s="195">
        <v>32.670999999999999</v>
      </c>
      <c r="R28" s="64">
        <v>38.932000000000002</v>
      </c>
      <c r="S28" s="64">
        <v>46.796999999999997</v>
      </c>
      <c r="U28" s="123"/>
      <c r="V28" s="123"/>
      <c r="W28" s="123"/>
      <c r="X28" s="123"/>
      <c r="Y28" s="123"/>
    </row>
    <row r="29" spans="3:25">
      <c r="D29" s="173"/>
      <c r="P29" s="64">
        <v>22</v>
      </c>
      <c r="Q29" s="195">
        <v>33.923999999999999</v>
      </c>
      <c r="R29" s="64">
        <v>40.289000000000001</v>
      </c>
      <c r="S29" s="64">
        <v>48.268000000000001</v>
      </c>
      <c r="U29" s="123"/>
      <c r="V29" s="123"/>
      <c r="W29" s="123"/>
      <c r="X29" s="123"/>
      <c r="Y29" s="123"/>
    </row>
    <row r="30" spans="3:25">
      <c r="D30" s="173"/>
      <c r="P30" s="64">
        <v>23</v>
      </c>
      <c r="Q30" s="195">
        <v>35.171999999999997</v>
      </c>
      <c r="R30" s="64">
        <v>41.637999999999998</v>
      </c>
      <c r="S30" s="64">
        <v>49.728000000000002</v>
      </c>
      <c r="U30" s="123"/>
      <c r="V30" s="123"/>
      <c r="W30" s="123"/>
      <c r="X30" s="123"/>
      <c r="Y30" s="123"/>
    </row>
    <row r="31" spans="3:25">
      <c r="O31" s="123"/>
      <c r="P31" s="64">
        <v>24</v>
      </c>
      <c r="Q31" s="195">
        <v>36.414999999999999</v>
      </c>
      <c r="R31" s="64">
        <v>42.98</v>
      </c>
      <c r="S31" s="64">
        <v>51.179000000000002</v>
      </c>
      <c r="U31" s="123"/>
      <c r="V31" s="123"/>
      <c r="W31" s="123"/>
      <c r="X31" s="123"/>
      <c r="Y31" s="123"/>
    </row>
    <row r="32" spans="3:25">
      <c r="O32" s="123"/>
      <c r="P32" s="64">
        <v>25</v>
      </c>
      <c r="Q32" s="195">
        <v>37.652000000000001</v>
      </c>
      <c r="R32" s="64">
        <v>44.314</v>
      </c>
      <c r="S32" s="64">
        <v>52.62</v>
      </c>
      <c r="U32" s="123"/>
      <c r="V32" s="123"/>
      <c r="W32" s="123"/>
      <c r="X32" s="123"/>
      <c r="Y32" s="123"/>
    </row>
    <row r="33" spans="15:25">
      <c r="O33" s="123"/>
      <c r="P33" s="64">
        <v>26</v>
      </c>
      <c r="Q33" s="195">
        <v>38.884999999999998</v>
      </c>
      <c r="R33" s="64">
        <v>45.642000000000003</v>
      </c>
      <c r="S33" s="64">
        <v>54.052</v>
      </c>
      <c r="U33" s="123"/>
      <c r="V33" s="123"/>
      <c r="W33" s="123"/>
      <c r="X33" s="123"/>
      <c r="Y33" s="123"/>
    </row>
    <row r="34" spans="15:25">
      <c r="O34" s="123"/>
      <c r="P34" s="64">
        <v>27</v>
      </c>
      <c r="Q34" s="195">
        <v>40.113</v>
      </c>
      <c r="R34" s="64">
        <v>46.963000000000001</v>
      </c>
      <c r="S34" s="64">
        <v>55.475999999999999</v>
      </c>
      <c r="U34" s="123"/>
      <c r="V34" s="123"/>
      <c r="W34" s="123"/>
      <c r="X34" s="123"/>
      <c r="Y34" s="123"/>
    </row>
    <row r="35" spans="15:25">
      <c r="O35" s="123"/>
      <c r="P35" s="64">
        <v>28</v>
      </c>
      <c r="Q35" s="195">
        <v>41.337000000000003</v>
      </c>
      <c r="R35" s="64">
        <v>48.277999999999999</v>
      </c>
      <c r="S35" s="64">
        <v>56.892000000000003</v>
      </c>
      <c r="U35" s="123"/>
      <c r="V35" s="123"/>
      <c r="W35" s="123"/>
      <c r="X35" s="123"/>
      <c r="Y35" s="123"/>
    </row>
    <row r="36" spans="15:25">
      <c r="O36" s="123"/>
      <c r="P36" s="64">
        <v>29</v>
      </c>
      <c r="Q36" s="195">
        <v>42.557000000000002</v>
      </c>
      <c r="R36" s="64">
        <v>49.588000000000001</v>
      </c>
      <c r="S36" s="64">
        <v>58.301000000000002</v>
      </c>
      <c r="U36" s="123"/>
      <c r="V36" s="123"/>
      <c r="W36" s="123"/>
      <c r="X36" s="123"/>
      <c r="Y36" s="123"/>
    </row>
    <row r="37" spans="15:25">
      <c r="O37" s="123"/>
      <c r="P37" s="64">
        <v>30</v>
      </c>
      <c r="Q37" s="195">
        <v>43.773000000000003</v>
      </c>
      <c r="R37" s="64">
        <v>50.892000000000003</v>
      </c>
      <c r="S37" s="64">
        <v>59.703000000000003</v>
      </c>
      <c r="U37" s="123"/>
      <c r="V37" s="123"/>
      <c r="W37" s="123"/>
      <c r="X37" s="123"/>
      <c r="Y37" s="123"/>
    </row>
    <row r="38" spans="15:25">
      <c r="O38" s="123"/>
      <c r="P38" s="64">
        <v>31</v>
      </c>
      <c r="Q38" s="195">
        <v>44.984999999999999</v>
      </c>
      <c r="R38" s="64">
        <v>52.191000000000003</v>
      </c>
      <c r="S38" s="64">
        <v>61.097999999999999</v>
      </c>
      <c r="U38" s="123"/>
      <c r="V38" s="123"/>
      <c r="W38" s="123"/>
      <c r="X38" s="123"/>
      <c r="Y38" s="123"/>
    </row>
    <row r="39" spans="15:25">
      <c r="O39" s="123"/>
      <c r="P39" s="64">
        <v>32</v>
      </c>
      <c r="Q39" s="195">
        <v>46.194000000000003</v>
      </c>
      <c r="R39" s="64">
        <v>53.485999999999997</v>
      </c>
      <c r="S39" s="64">
        <v>62.487000000000002</v>
      </c>
      <c r="U39" s="123"/>
      <c r="V39" s="123"/>
      <c r="W39" s="123"/>
      <c r="X39" s="123"/>
      <c r="Y39" s="123"/>
    </row>
    <row r="40" spans="15:25">
      <c r="O40" s="123"/>
      <c r="P40" s="64">
        <v>33</v>
      </c>
      <c r="Q40" s="195">
        <v>47.4</v>
      </c>
      <c r="R40" s="64">
        <v>54.776000000000003</v>
      </c>
      <c r="S40" s="64">
        <v>63.87</v>
      </c>
      <c r="U40" s="123"/>
      <c r="V40" s="123"/>
      <c r="W40" s="123"/>
      <c r="X40" s="123"/>
      <c r="Y40" s="123"/>
    </row>
    <row r="41" spans="15:25">
      <c r="O41" s="123"/>
      <c r="P41" s="64">
        <v>34</v>
      </c>
      <c r="Q41" s="195">
        <v>48.601999999999997</v>
      </c>
      <c r="R41" s="64">
        <v>56.061</v>
      </c>
      <c r="S41" s="64">
        <v>65.247</v>
      </c>
      <c r="U41" s="123"/>
      <c r="V41" s="123"/>
      <c r="W41" s="123"/>
      <c r="X41" s="123"/>
      <c r="Y41" s="123"/>
    </row>
    <row r="42" spans="15:25">
      <c r="O42" s="123"/>
      <c r="P42" s="64">
        <v>35</v>
      </c>
      <c r="Q42" s="195">
        <v>49.802</v>
      </c>
      <c r="R42" s="64">
        <v>57.341999999999999</v>
      </c>
      <c r="S42" s="64">
        <v>66.619</v>
      </c>
      <c r="U42" s="123"/>
      <c r="V42" s="123"/>
      <c r="W42" s="123"/>
      <c r="X42" s="123"/>
      <c r="Y42" s="123"/>
    </row>
    <row r="43" spans="15:25">
      <c r="O43" s="123"/>
      <c r="P43" s="64">
        <v>36</v>
      </c>
      <c r="Q43" s="195">
        <v>50.997999999999998</v>
      </c>
      <c r="R43" s="64">
        <v>58.619</v>
      </c>
      <c r="S43" s="64">
        <v>67.984999999999999</v>
      </c>
      <c r="U43" s="123"/>
      <c r="V43" s="123"/>
      <c r="W43" s="123"/>
      <c r="X43" s="123"/>
      <c r="Y43" s="123"/>
    </row>
    <row r="44" spans="15:25">
      <c r="O44" s="123"/>
      <c r="P44" s="64">
        <v>37</v>
      </c>
      <c r="Q44" s="195">
        <v>52.192</v>
      </c>
      <c r="R44" s="64">
        <v>59.893000000000001</v>
      </c>
      <c r="S44" s="64">
        <v>69.346000000000004</v>
      </c>
      <c r="U44" s="123"/>
      <c r="V44" s="123"/>
      <c r="W44" s="123"/>
      <c r="X44" s="123"/>
      <c r="Y44" s="123"/>
    </row>
    <row r="45" spans="15:25">
      <c r="O45" s="123"/>
      <c r="P45" s="64">
        <v>38</v>
      </c>
      <c r="Q45" s="195">
        <v>53.384</v>
      </c>
      <c r="R45" s="64">
        <v>61.161999999999999</v>
      </c>
      <c r="S45" s="64">
        <v>70.703000000000003</v>
      </c>
      <c r="U45" s="123"/>
      <c r="V45" s="123"/>
      <c r="W45" s="123"/>
      <c r="X45" s="123"/>
      <c r="Y45" s="123"/>
    </row>
    <row r="46" spans="15:25">
      <c r="O46" s="123"/>
      <c r="P46" s="64">
        <v>39</v>
      </c>
      <c r="Q46" s="195">
        <v>54.572000000000003</v>
      </c>
      <c r="R46" s="64">
        <v>62.427999999999997</v>
      </c>
      <c r="S46" s="64">
        <v>72.055000000000007</v>
      </c>
      <c r="U46" s="123"/>
      <c r="V46" s="123"/>
      <c r="W46" s="123"/>
      <c r="X46" s="123"/>
      <c r="Y46" s="123"/>
    </row>
    <row r="47" spans="15:25">
      <c r="O47" s="123"/>
      <c r="P47" s="64">
        <v>40</v>
      </c>
      <c r="Q47" s="195">
        <v>55.758000000000003</v>
      </c>
      <c r="R47" s="64">
        <v>63.691000000000003</v>
      </c>
      <c r="S47" s="64">
        <v>73.402000000000001</v>
      </c>
      <c r="U47" s="123"/>
      <c r="V47" s="123"/>
      <c r="W47" s="123"/>
      <c r="X47" s="123"/>
      <c r="Y47" s="123"/>
    </row>
    <row r="48" spans="15:25">
      <c r="O48" s="123"/>
      <c r="P48" s="64">
        <v>41</v>
      </c>
      <c r="Q48" s="195">
        <v>56.942</v>
      </c>
      <c r="R48" s="64">
        <v>64.95</v>
      </c>
      <c r="S48" s="64">
        <v>74.745000000000005</v>
      </c>
      <c r="U48" s="123"/>
      <c r="V48" s="123"/>
      <c r="W48" s="123"/>
      <c r="X48" s="123"/>
      <c r="Y48" s="123"/>
    </row>
    <row r="49" spans="15:25">
      <c r="O49" s="123"/>
      <c r="P49" s="64">
        <v>42</v>
      </c>
      <c r="Q49" s="195">
        <v>58.124000000000002</v>
      </c>
      <c r="R49" s="64">
        <v>66.206000000000003</v>
      </c>
      <c r="S49" s="64">
        <v>76.084000000000003</v>
      </c>
      <c r="U49" s="123"/>
      <c r="V49" s="123"/>
      <c r="W49" s="123"/>
      <c r="X49" s="123"/>
      <c r="Y49" s="123"/>
    </row>
    <row r="50" spans="15:25">
      <c r="O50" s="123"/>
      <c r="P50" s="64">
        <v>43</v>
      </c>
      <c r="Q50" s="195">
        <v>59.304000000000002</v>
      </c>
      <c r="R50" s="64">
        <v>67.459000000000003</v>
      </c>
      <c r="S50" s="64">
        <v>77.418999999999997</v>
      </c>
      <c r="U50" s="123"/>
      <c r="V50" s="123"/>
      <c r="W50" s="123"/>
      <c r="X50" s="123"/>
      <c r="Y50" s="123"/>
    </row>
    <row r="51" spans="15:25">
      <c r="O51" s="123"/>
      <c r="P51" s="64">
        <v>44</v>
      </c>
      <c r="Q51" s="195">
        <v>60.481000000000002</v>
      </c>
      <c r="R51" s="64">
        <v>68.709999999999994</v>
      </c>
      <c r="S51" s="64">
        <v>78.75</v>
      </c>
      <c r="U51" s="123"/>
      <c r="V51" s="123"/>
      <c r="W51" s="123"/>
      <c r="X51" s="123"/>
      <c r="Y51" s="123"/>
    </row>
    <row r="52" spans="15:25">
      <c r="O52" s="123"/>
      <c r="P52" s="64">
        <v>45</v>
      </c>
      <c r="Q52" s="195">
        <v>61.655999999999999</v>
      </c>
      <c r="R52" s="64">
        <v>69.956999999999994</v>
      </c>
      <c r="S52" s="64">
        <v>80.076999999999998</v>
      </c>
      <c r="U52" s="123"/>
      <c r="V52" s="123"/>
      <c r="W52" s="123"/>
      <c r="X52" s="123"/>
      <c r="Y52" s="123"/>
    </row>
    <row r="53" spans="15:25">
      <c r="O53" s="123"/>
      <c r="P53" s="64">
        <v>46</v>
      </c>
      <c r="Q53" s="195">
        <v>62.83</v>
      </c>
      <c r="R53" s="64">
        <v>71.200999999999993</v>
      </c>
      <c r="S53" s="64">
        <v>81.400000000000006</v>
      </c>
      <c r="U53" s="123"/>
      <c r="V53" s="123"/>
      <c r="W53" s="123"/>
      <c r="X53" s="123"/>
      <c r="Y53" s="123"/>
    </row>
    <row r="54" spans="15:25">
      <c r="O54" s="123"/>
      <c r="P54" s="64">
        <v>47</v>
      </c>
      <c r="Q54" s="195">
        <v>64.001000000000005</v>
      </c>
      <c r="R54" s="64">
        <v>72.442999999999998</v>
      </c>
      <c r="S54" s="64">
        <v>82.72</v>
      </c>
      <c r="U54" s="123"/>
      <c r="V54" s="123"/>
      <c r="W54" s="123"/>
      <c r="X54" s="123"/>
      <c r="Y54" s="123"/>
    </row>
    <row r="55" spans="15:25">
      <c r="O55" s="123"/>
      <c r="P55" s="64">
        <v>48</v>
      </c>
      <c r="Q55" s="195">
        <v>65.171000000000006</v>
      </c>
      <c r="R55" s="64">
        <v>73.683000000000007</v>
      </c>
      <c r="S55" s="64">
        <v>84.037000000000006</v>
      </c>
      <c r="U55" s="123"/>
      <c r="V55" s="123"/>
      <c r="W55" s="123"/>
      <c r="X55" s="123"/>
      <c r="Y55" s="123"/>
    </row>
    <row r="56" spans="15:25">
      <c r="O56" s="123"/>
      <c r="P56" s="64">
        <v>49</v>
      </c>
      <c r="Q56" s="195">
        <v>66.338999999999999</v>
      </c>
      <c r="R56" s="64">
        <v>74.918999999999997</v>
      </c>
      <c r="S56" s="64">
        <v>85.350999999999999</v>
      </c>
      <c r="U56" s="123"/>
      <c r="V56" s="123"/>
      <c r="W56" s="123"/>
      <c r="X56" s="123"/>
      <c r="Y56" s="123"/>
    </row>
    <row r="57" spans="15:25">
      <c r="O57" s="123"/>
      <c r="P57" s="64">
        <v>50</v>
      </c>
      <c r="Q57" s="195">
        <v>67.504999999999995</v>
      </c>
      <c r="R57" s="64">
        <v>76.153999999999996</v>
      </c>
      <c r="S57" s="64">
        <v>86.661000000000001</v>
      </c>
      <c r="U57" s="123"/>
      <c r="V57" s="123"/>
      <c r="W57" s="123"/>
      <c r="X57" s="123"/>
      <c r="Y57" s="123"/>
    </row>
    <row r="58" spans="15:25">
      <c r="O58" s="123"/>
      <c r="P58" s="64">
        <v>51</v>
      </c>
      <c r="Q58" s="195">
        <v>68.668999999999997</v>
      </c>
      <c r="R58" s="64">
        <v>77.385999999999996</v>
      </c>
      <c r="S58" s="64">
        <v>87.968000000000004</v>
      </c>
      <c r="U58" s="123"/>
      <c r="V58" s="123"/>
      <c r="W58" s="123"/>
      <c r="X58" s="123"/>
      <c r="Y58" s="123"/>
    </row>
    <row r="59" spans="15:25">
      <c r="O59" s="123"/>
      <c r="P59" s="64">
        <v>52</v>
      </c>
      <c r="Q59" s="195">
        <v>69.831999999999994</v>
      </c>
      <c r="R59" s="64">
        <v>78.616</v>
      </c>
      <c r="S59" s="64">
        <v>89.272000000000006</v>
      </c>
      <c r="U59" s="123"/>
      <c r="V59" s="123"/>
      <c r="W59" s="123"/>
      <c r="X59" s="123"/>
      <c r="Y59" s="123"/>
    </row>
    <row r="60" spans="15:25">
      <c r="O60" s="123"/>
      <c r="P60" s="64">
        <v>53</v>
      </c>
      <c r="Q60" s="195">
        <v>70.992999999999995</v>
      </c>
      <c r="R60" s="64">
        <v>79.843000000000004</v>
      </c>
      <c r="S60" s="64">
        <v>90.572999999999993</v>
      </c>
      <c r="U60" s="123"/>
      <c r="V60" s="123"/>
      <c r="W60" s="123"/>
      <c r="X60" s="123"/>
      <c r="Y60" s="123"/>
    </row>
    <row r="61" spans="15:25">
      <c r="O61" s="123"/>
      <c r="P61" s="64">
        <v>54</v>
      </c>
      <c r="Q61" s="195">
        <v>72.153000000000006</v>
      </c>
      <c r="R61" s="64">
        <v>81.069000000000003</v>
      </c>
      <c r="S61" s="64">
        <v>91.872</v>
      </c>
      <c r="U61" s="123"/>
      <c r="V61" s="123"/>
      <c r="W61" s="123"/>
      <c r="X61" s="123"/>
      <c r="Y61" s="123"/>
    </row>
    <row r="62" spans="15:25">
      <c r="O62" s="123"/>
      <c r="P62" s="64">
        <v>55</v>
      </c>
      <c r="Q62" s="195">
        <v>73.311000000000007</v>
      </c>
      <c r="R62" s="64">
        <v>82.292000000000002</v>
      </c>
      <c r="S62" s="64">
        <v>93.168000000000006</v>
      </c>
      <c r="U62" s="123"/>
      <c r="V62" s="123"/>
      <c r="W62" s="123"/>
      <c r="X62" s="123"/>
      <c r="Y62" s="123"/>
    </row>
    <row r="63" spans="15:25">
      <c r="O63" s="123"/>
      <c r="P63" s="64">
        <v>56</v>
      </c>
      <c r="Q63" s="195">
        <v>74.468000000000004</v>
      </c>
      <c r="R63" s="64">
        <v>83.513000000000005</v>
      </c>
      <c r="S63" s="64">
        <v>94.460999999999999</v>
      </c>
      <c r="U63" s="123"/>
      <c r="V63" s="123"/>
      <c r="W63" s="123"/>
      <c r="X63" s="123"/>
      <c r="Y63" s="123"/>
    </row>
    <row r="64" spans="15:25">
      <c r="O64" s="123"/>
      <c r="P64" s="64">
        <v>57</v>
      </c>
      <c r="Q64" s="195">
        <v>75.623999999999995</v>
      </c>
      <c r="R64" s="64">
        <v>84.733000000000004</v>
      </c>
      <c r="S64" s="64">
        <v>95.751000000000005</v>
      </c>
      <c r="U64" s="123"/>
      <c r="V64" s="123"/>
      <c r="W64" s="123"/>
      <c r="X64" s="123"/>
      <c r="Y64" s="123"/>
    </row>
    <row r="65" spans="15:25">
      <c r="O65" s="123"/>
      <c r="P65" s="64">
        <v>58</v>
      </c>
      <c r="Q65" s="195">
        <v>76.778000000000006</v>
      </c>
      <c r="R65" s="64">
        <v>85.95</v>
      </c>
      <c r="S65" s="64">
        <v>97.039000000000001</v>
      </c>
      <c r="U65" s="123"/>
      <c r="V65" s="123"/>
      <c r="W65" s="123"/>
      <c r="X65" s="123"/>
      <c r="Y65" s="123"/>
    </row>
    <row r="66" spans="15:25">
      <c r="O66" s="123"/>
      <c r="P66" s="64">
        <v>59</v>
      </c>
      <c r="Q66" s="195">
        <v>77.930999999999997</v>
      </c>
      <c r="R66" s="64">
        <v>87.165999999999997</v>
      </c>
      <c r="S66" s="64">
        <v>98.323999999999998</v>
      </c>
      <c r="U66" s="123"/>
      <c r="V66" s="123"/>
      <c r="W66" s="123"/>
      <c r="X66" s="123"/>
      <c r="Y66" s="123"/>
    </row>
    <row r="67" spans="15:25">
      <c r="O67" s="123"/>
      <c r="P67" s="64">
        <v>60</v>
      </c>
      <c r="Q67" s="195">
        <v>79.081999999999994</v>
      </c>
      <c r="R67" s="64">
        <v>88.379000000000005</v>
      </c>
      <c r="S67" s="64">
        <v>99.606999999999999</v>
      </c>
      <c r="U67" s="123"/>
      <c r="V67" s="123"/>
      <c r="W67" s="123"/>
      <c r="X67" s="123"/>
      <c r="Y67" s="123"/>
    </row>
    <row r="68" spans="15:25">
      <c r="O68" s="123"/>
      <c r="P68" s="64">
        <v>61</v>
      </c>
      <c r="Q68" s="195">
        <v>80.231999999999999</v>
      </c>
      <c r="R68" s="64">
        <v>89.590999999999994</v>
      </c>
      <c r="S68" s="64">
        <v>100.88800000000001</v>
      </c>
      <c r="U68" s="123"/>
      <c r="V68" s="123"/>
      <c r="W68" s="123"/>
      <c r="X68" s="123"/>
      <c r="Y68" s="123"/>
    </row>
    <row r="69" spans="15:25">
      <c r="O69" s="123"/>
      <c r="P69" s="64">
        <v>62</v>
      </c>
      <c r="Q69" s="195">
        <v>81.381</v>
      </c>
      <c r="R69" s="64">
        <v>90.802000000000007</v>
      </c>
      <c r="S69" s="64">
        <v>102.166</v>
      </c>
      <c r="U69" s="123"/>
      <c r="V69" s="123"/>
      <c r="W69" s="123"/>
      <c r="X69" s="123"/>
      <c r="Y69" s="123"/>
    </row>
    <row r="70" spans="15:25">
      <c r="O70" s="123"/>
      <c r="P70" s="64">
        <v>63</v>
      </c>
      <c r="Q70" s="195">
        <v>82.528999999999996</v>
      </c>
      <c r="R70" s="64">
        <v>92.01</v>
      </c>
      <c r="S70" s="64">
        <v>103.44199999999999</v>
      </c>
      <c r="U70" s="123"/>
      <c r="V70" s="123"/>
      <c r="W70" s="123"/>
      <c r="X70" s="123"/>
      <c r="Y70" s="123"/>
    </row>
    <row r="71" spans="15:25">
      <c r="O71" s="123"/>
      <c r="P71" s="64">
        <v>64</v>
      </c>
      <c r="Q71" s="195">
        <v>83.674999999999997</v>
      </c>
      <c r="R71" s="64">
        <v>93.216999999999999</v>
      </c>
      <c r="S71" s="64">
        <v>104.71599999999999</v>
      </c>
      <c r="U71" s="123"/>
      <c r="V71" s="123"/>
      <c r="W71" s="123"/>
      <c r="X71" s="123"/>
      <c r="Y71" s="123"/>
    </row>
    <row r="72" spans="15:25">
      <c r="O72" s="123"/>
      <c r="P72" s="64">
        <v>65</v>
      </c>
      <c r="Q72" s="195">
        <v>84.820999999999998</v>
      </c>
      <c r="R72" s="64">
        <v>94.421999999999997</v>
      </c>
      <c r="S72" s="64">
        <v>105.988</v>
      </c>
      <c r="U72" s="123"/>
      <c r="V72" s="123"/>
      <c r="W72" s="123"/>
      <c r="X72" s="123"/>
      <c r="Y72" s="123"/>
    </row>
    <row r="73" spans="15:25">
      <c r="O73" s="123"/>
      <c r="P73" s="64">
        <v>66</v>
      </c>
      <c r="Q73" s="195">
        <v>85.965000000000003</v>
      </c>
      <c r="R73" s="64">
        <v>95.626000000000005</v>
      </c>
      <c r="S73" s="64">
        <v>107.258</v>
      </c>
      <c r="V73" s="123"/>
      <c r="W73" s="123"/>
      <c r="X73" s="123"/>
      <c r="Y73" s="123"/>
    </row>
    <row r="74" spans="15:25">
      <c r="O74" s="123"/>
      <c r="P74" s="64">
        <v>67</v>
      </c>
      <c r="Q74" s="195">
        <v>87.108000000000004</v>
      </c>
      <c r="R74" s="64">
        <v>96.828000000000003</v>
      </c>
      <c r="S74" s="64">
        <v>108.526</v>
      </c>
      <c r="V74" s="123"/>
      <c r="W74" s="123"/>
      <c r="X74" s="123"/>
      <c r="Y74" s="123"/>
    </row>
    <row r="75" spans="15:25">
      <c r="P75" s="64">
        <v>68</v>
      </c>
      <c r="Q75" s="195">
        <v>88.25</v>
      </c>
      <c r="R75" s="64">
        <v>98.028000000000006</v>
      </c>
      <c r="S75" s="64">
        <v>109.791</v>
      </c>
      <c r="V75" s="123"/>
      <c r="W75" s="123"/>
      <c r="X75" s="123"/>
      <c r="Y75" s="123"/>
    </row>
    <row r="76" spans="15:25">
      <c r="P76" s="64">
        <v>69</v>
      </c>
      <c r="Q76" s="195">
        <v>89.391000000000005</v>
      </c>
      <c r="R76" s="64">
        <v>99.227999999999994</v>
      </c>
      <c r="S76" s="64">
        <v>111.05500000000001</v>
      </c>
      <c r="V76" s="123"/>
      <c r="W76" s="123"/>
      <c r="X76" s="123"/>
      <c r="Y76" s="123"/>
    </row>
    <row r="77" spans="15:25">
      <c r="P77" s="64">
        <v>70</v>
      </c>
      <c r="Q77" s="195">
        <v>90.531000000000006</v>
      </c>
      <c r="R77" s="64">
        <v>100.425</v>
      </c>
      <c r="S77" s="64">
        <v>112.31699999999999</v>
      </c>
      <c r="V77" s="123"/>
      <c r="W77" s="123"/>
      <c r="X77" s="123"/>
      <c r="Y77" s="123"/>
    </row>
    <row r="78" spans="15:25">
      <c r="P78" s="64">
        <v>71</v>
      </c>
      <c r="Q78" s="195">
        <v>91.67</v>
      </c>
      <c r="R78" s="64">
        <v>101.621</v>
      </c>
      <c r="S78" s="64">
        <v>113.577</v>
      </c>
      <c r="V78" s="123"/>
      <c r="W78" s="123"/>
      <c r="X78" s="123"/>
      <c r="Y78" s="123"/>
    </row>
    <row r="79" spans="15:25">
      <c r="P79" s="64">
        <v>72</v>
      </c>
      <c r="Q79" s="195">
        <v>92.808000000000007</v>
      </c>
      <c r="R79" s="64">
        <v>102.816</v>
      </c>
      <c r="S79" s="64">
        <v>114.83499999999999</v>
      </c>
    </row>
    <row r="80" spans="15:25">
      <c r="P80" s="64">
        <v>73</v>
      </c>
      <c r="Q80" s="195">
        <v>93.944999999999993</v>
      </c>
      <c r="R80" s="64">
        <v>104.01</v>
      </c>
      <c r="S80" s="64">
        <v>116.092</v>
      </c>
    </row>
    <row r="81" spans="16:19">
      <c r="P81" s="64">
        <v>74</v>
      </c>
      <c r="Q81" s="195">
        <v>95.081000000000003</v>
      </c>
      <c r="R81" s="64">
        <v>105.202</v>
      </c>
      <c r="S81" s="64">
        <v>117.346</v>
      </c>
    </row>
    <row r="82" spans="16:19">
      <c r="P82" s="64">
        <v>75</v>
      </c>
      <c r="Q82" s="195">
        <v>96.216999999999999</v>
      </c>
      <c r="R82" s="64">
        <v>106.393</v>
      </c>
      <c r="S82" s="64">
        <v>118.599</v>
      </c>
    </row>
    <row r="83" spans="16:19">
      <c r="P83" s="64">
        <v>76</v>
      </c>
      <c r="Q83" s="195">
        <v>97.350999999999999</v>
      </c>
      <c r="R83" s="64">
        <v>107.583</v>
      </c>
      <c r="S83" s="64">
        <v>119.85</v>
      </c>
    </row>
    <row r="84" spans="16:19">
      <c r="P84" s="64">
        <v>77</v>
      </c>
      <c r="Q84" s="195">
        <v>98.483999999999995</v>
      </c>
      <c r="R84" s="64">
        <v>108.771</v>
      </c>
      <c r="S84" s="64">
        <v>121.1</v>
      </c>
    </row>
    <row r="85" spans="16:19">
      <c r="P85" s="64">
        <v>78</v>
      </c>
      <c r="Q85" s="195">
        <v>99.617000000000004</v>
      </c>
      <c r="R85" s="64">
        <v>109.958</v>
      </c>
      <c r="S85" s="64">
        <v>122.348</v>
      </c>
    </row>
    <row r="86" spans="16:19">
      <c r="P86" s="64">
        <v>79</v>
      </c>
      <c r="Q86" s="195">
        <v>100.749</v>
      </c>
      <c r="R86" s="64">
        <v>111.14400000000001</v>
      </c>
      <c r="S86" s="64">
        <v>123.59399999999999</v>
      </c>
    </row>
    <row r="87" spans="16:19">
      <c r="P87" s="64">
        <v>80</v>
      </c>
      <c r="Q87" s="195">
        <v>101.879</v>
      </c>
      <c r="R87" s="64">
        <v>112.32899999999999</v>
      </c>
      <c r="S87" s="64">
        <v>124.839</v>
      </c>
    </row>
    <row r="88" spans="16:19">
      <c r="P88" s="64">
        <v>81</v>
      </c>
      <c r="Q88" s="195">
        <v>103.01</v>
      </c>
      <c r="R88" s="64">
        <v>113.512</v>
      </c>
      <c r="S88" s="64">
        <v>126.083</v>
      </c>
    </row>
    <row r="89" spans="16:19">
      <c r="P89" s="64">
        <v>82</v>
      </c>
      <c r="Q89" s="195">
        <v>104.139</v>
      </c>
      <c r="R89" s="64">
        <v>114.69499999999999</v>
      </c>
      <c r="S89" s="64">
        <v>127.324</v>
      </c>
    </row>
    <row r="90" spans="16:19">
      <c r="P90" s="64">
        <v>83</v>
      </c>
      <c r="Q90" s="195">
        <v>105.267</v>
      </c>
      <c r="R90" s="64">
        <v>115.876</v>
      </c>
      <c r="S90" s="64">
        <v>128.565</v>
      </c>
    </row>
    <row r="91" spans="16:19">
      <c r="P91" s="64">
        <v>84</v>
      </c>
      <c r="Q91" s="195">
        <v>106.395</v>
      </c>
      <c r="R91" s="64">
        <v>117.057</v>
      </c>
      <c r="S91" s="64">
        <v>129.804</v>
      </c>
    </row>
    <row r="92" spans="16:19">
      <c r="P92" s="64">
        <v>85</v>
      </c>
      <c r="Q92" s="195">
        <v>107.52200000000001</v>
      </c>
      <c r="R92" s="64">
        <v>118.236</v>
      </c>
      <c r="S92" s="64">
        <v>131.041</v>
      </c>
    </row>
    <row r="93" spans="16:19">
      <c r="P93" s="64">
        <v>86</v>
      </c>
      <c r="Q93" s="195">
        <v>108.648</v>
      </c>
      <c r="R93" s="64">
        <v>119.414</v>
      </c>
      <c r="S93" s="64">
        <v>132.27699999999999</v>
      </c>
    </row>
    <row r="94" spans="16:19">
      <c r="P94" s="64">
        <v>87</v>
      </c>
      <c r="Q94" s="195">
        <v>109.773</v>
      </c>
      <c r="R94" s="64">
        <v>120.59099999999999</v>
      </c>
      <c r="S94" s="64">
        <v>133.512</v>
      </c>
    </row>
    <row r="95" spans="16:19">
      <c r="P95" s="64">
        <v>88</v>
      </c>
      <c r="Q95" s="195">
        <v>110.898</v>
      </c>
      <c r="R95" s="64">
        <v>121.767</v>
      </c>
      <c r="S95" s="64">
        <v>134.745</v>
      </c>
    </row>
    <row r="96" spans="16:19">
      <c r="P96" s="64">
        <v>89</v>
      </c>
      <c r="Q96" s="195">
        <v>112.02200000000001</v>
      </c>
      <c r="R96" s="64">
        <v>122.94199999999999</v>
      </c>
      <c r="S96" s="64">
        <v>135.97800000000001</v>
      </c>
    </row>
    <row r="97" spans="16:19">
      <c r="P97" s="64">
        <v>90</v>
      </c>
      <c r="Q97" s="195">
        <v>113.145</v>
      </c>
      <c r="R97" s="64">
        <v>124.116</v>
      </c>
      <c r="S97" s="64">
        <v>137.208</v>
      </c>
    </row>
    <row r="98" spans="16:19">
      <c r="P98" s="64">
        <v>91</v>
      </c>
      <c r="Q98" s="195">
        <v>114.268</v>
      </c>
      <c r="R98" s="64">
        <v>125.289</v>
      </c>
      <c r="S98" s="64">
        <v>138.43799999999999</v>
      </c>
    </row>
    <row r="99" spans="16:19">
      <c r="P99" s="64">
        <v>92</v>
      </c>
      <c r="Q99" s="195">
        <v>115.39</v>
      </c>
      <c r="R99" s="64">
        <v>126.462</v>
      </c>
      <c r="S99" s="64">
        <v>139.666</v>
      </c>
    </row>
    <row r="100" spans="16:19">
      <c r="P100" s="64">
        <v>93</v>
      </c>
      <c r="Q100" s="195">
        <v>116.511</v>
      </c>
      <c r="R100" s="64">
        <v>127.633</v>
      </c>
      <c r="S100" s="64">
        <v>140.893</v>
      </c>
    </row>
    <row r="101" spans="16:19">
      <c r="P101" s="64">
        <v>94</v>
      </c>
      <c r="Q101" s="195">
        <v>117.63200000000001</v>
      </c>
      <c r="R101" s="64">
        <v>128.803</v>
      </c>
      <c r="S101" s="64">
        <v>142.119</v>
      </c>
    </row>
    <row r="102" spans="16:19">
      <c r="P102" s="64">
        <v>95</v>
      </c>
      <c r="Q102" s="195">
        <v>118.752</v>
      </c>
      <c r="R102" s="64">
        <v>129.97300000000001</v>
      </c>
      <c r="S102" s="64">
        <v>143.34399999999999</v>
      </c>
    </row>
    <row r="103" spans="16:19">
      <c r="P103" s="64">
        <v>96</v>
      </c>
      <c r="Q103" s="195">
        <v>119.871</v>
      </c>
      <c r="R103" s="64">
        <v>131.14099999999999</v>
      </c>
      <c r="S103" s="64">
        <v>144.56700000000001</v>
      </c>
    </row>
    <row r="104" spans="16:19">
      <c r="P104" s="64">
        <v>97</v>
      </c>
      <c r="Q104" s="195">
        <v>120.99</v>
      </c>
      <c r="R104" s="64">
        <v>132.309</v>
      </c>
      <c r="S104" s="64">
        <v>145.78899999999999</v>
      </c>
    </row>
    <row r="105" spans="16:19">
      <c r="P105" s="64">
        <v>98</v>
      </c>
      <c r="Q105" s="195">
        <v>122.108</v>
      </c>
      <c r="R105" s="64">
        <v>133.476</v>
      </c>
      <c r="S105" s="64">
        <v>147.01</v>
      </c>
    </row>
    <row r="106" spans="16:19">
      <c r="P106" s="64">
        <v>99</v>
      </c>
      <c r="Q106" s="195">
        <v>123.22499999999999</v>
      </c>
      <c r="R106" s="64">
        <v>134.642</v>
      </c>
      <c r="S106" s="64">
        <v>148.22999999999999</v>
      </c>
    </row>
    <row r="107" spans="16:19" ht="14.45" thickBot="1">
      <c r="P107" s="64">
        <v>100</v>
      </c>
      <c r="Q107" s="196">
        <v>124.342</v>
      </c>
      <c r="R107" s="64">
        <v>135.80699999999999</v>
      </c>
      <c r="S107" s="64">
        <v>149.44</v>
      </c>
    </row>
  </sheetData>
  <mergeCells count="5">
    <mergeCell ref="C2:G2"/>
    <mergeCell ref="C6:D7"/>
    <mergeCell ref="F7:G7"/>
    <mergeCell ref="F6:G6"/>
    <mergeCell ref="A1:A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5"/>
  <sheetViews>
    <sheetView showGridLines="0" workbookViewId="0" xr3:uid="{65FA3815-DCC1-5481-872F-D2879ED395ED}">
      <selection activeCell="B12" sqref="B12"/>
    </sheetView>
  </sheetViews>
  <sheetFormatPr defaultColWidth="10.7109375" defaultRowHeight="14.45"/>
  <cols>
    <col min="1" max="1" width="20.140625" style="67" customWidth="1"/>
    <col min="2" max="2" width="58.7109375" style="69" customWidth="1"/>
  </cols>
  <sheetData>
    <row r="1" spans="1:2">
      <c r="A1" s="474" t="s">
        <v>531</v>
      </c>
    </row>
    <row r="2" spans="1:2">
      <c r="A2" s="474"/>
      <c r="B2" s="205" t="s">
        <v>532</v>
      </c>
    </row>
    <row r="3" spans="1:2" ht="15.6">
      <c r="A3" s="474"/>
      <c r="B3" s="202"/>
    </row>
    <row r="4" spans="1:2" ht="13.9" customHeight="1">
      <c r="A4" s="474"/>
      <c r="B4" s="68" t="str">
        <f>'F. Education'!D26</f>
        <v>Country</v>
      </c>
    </row>
    <row r="5" spans="1:2">
      <c r="A5" s="474"/>
      <c r="B5" s="120" t="s">
        <v>533</v>
      </c>
    </row>
    <row r="6" spans="1:2">
      <c r="A6" s="203"/>
      <c r="B6" s="204"/>
    </row>
    <row r="7" spans="1:2">
      <c r="A7" s="67" t="s">
        <v>534</v>
      </c>
      <c r="B7" s="88" t="s">
        <v>535</v>
      </c>
    </row>
    <row r="9" spans="1:2">
      <c r="A9" s="67" t="s">
        <v>536</v>
      </c>
      <c r="B9" s="88" t="s">
        <v>535</v>
      </c>
    </row>
    <row r="11" spans="1:2">
      <c r="A11" s="67" t="s">
        <v>537</v>
      </c>
      <c r="B11" s="88" t="s">
        <v>535</v>
      </c>
    </row>
    <row r="13" spans="1:2">
      <c r="A13" s="67" t="s">
        <v>538</v>
      </c>
      <c r="B13" s="88" t="s">
        <v>535</v>
      </c>
    </row>
    <row r="15" spans="1:2">
      <c r="A15" s="67" t="s">
        <v>148</v>
      </c>
      <c r="B15" s="88" t="s">
        <v>535</v>
      </c>
    </row>
    <row r="17" spans="1:2">
      <c r="A17" s="67" t="s">
        <v>539</v>
      </c>
      <c r="B17" s="88" t="s">
        <v>535</v>
      </c>
    </row>
    <row r="19" spans="1:2">
      <c r="A19" s="67" t="s">
        <v>20</v>
      </c>
      <c r="B19" s="88" t="s">
        <v>535</v>
      </c>
    </row>
    <row r="21" spans="1:2">
      <c r="A21" s="67" t="s">
        <v>540</v>
      </c>
      <c r="B21" s="88" t="s">
        <v>535</v>
      </c>
    </row>
    <row r="23" spans="1:2">
      <c r="A23" s="67" t="s">
        <v>541</v>
      </c>
      <c r="B23" s="88" t="s">
        <v>535</v>
      </c>
    </row>
    <row r="25" spans="1:2">
      <c r="A25" s="67" t="s">
        <v>542</v>
      </c>
      <c r="B25" s="88" t="s">
        <v>535</v>
      </c>
    </row>
    <row r="26" spans="1:2">
      <c r="A26" s="197" t="s">
        <v>543</v>
      </c>
      <c r="B26" s="198"/>
    </row>
    <row r="27" spans="1:2">
      <c r="A27" s="72"/>
      <c r="B27" s="70"/>
    </row>
    <row r="28" spans="1:2">
      <c r="A28" s="67" t="s">
        <v>544</v>
      </c>
      <c r="B28" s="88"/>
    </row>
    <row r="29" spans="1:2">
      <c r="A29" s="197" t="s">
        <v>543</v>
      </c>
      <c r="B29" s="199"/>
    </row>
    <row r="30" spans="1:2">
      <c r="A30" s="72"/>
    </row>
    <row r="31" spans="1:2">
      <c r="A31" s="67" t="s">
        <v>544</v>
      </c>
      <c r="B31" s="88"/>
    </row>
    <row r="32" spans="1:2">
      <c r="A32" s="197" t="s">
        <v>543</v>
      </c>
      <c r="B32" s="200"/>
    </row>
    <row r="34" spans="2:2">
      <c r="B34" s="70"/>
    </row>
    <row r="35" spans="2:2">
      <c r="B35" s="71"/>
    </row>
  </sheetData>
  <mergeCells count="1">
    <mergeCell ref="A1:A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5"/>
  <sheetViews>
    <sheetView showGridLines="0" workbookViewId="0" xr3:uid="{FF0BDA26-1AD6-5648-BD9A-E01AA4DDCA7C}">
      <selection activeCell="B3" sqref="B3"/>
    </sheetView>
  </sheetViews>
  <sheetFormatPr defaultColWidth="10.7109375" defaultRowHeight="13.9"/>
  <cols>
    <col min="1" max="1" width="19.140625" style="119" customWidth="1"/>
    <col min="2" max="2" width="38.28515625" style="119" bestFit="1" customWidth="1"/>
    <col min="3" max="3" width="10.7109375" style="118"/>
    <col min="4" max="16384" width="10.7109375" style="119"/>
  </cols>
  <sheetData>
    <row r="1" spans="1:2">
      <c r="A1" s="483" t="s">
        <v>531</v>
      </c>
    </row>
    <row r="2" spans="1:2">
      <c r="A2" s="483"/>
      <c r="B2" s="205" t="s">
        <v>545</v>
      </c>
    </row>
    <row r="3" spans="1:2">
      <c r="A3" s="483"/>
    </row>
    <row r="4" spans="1:2" ht="13.9" customHeight="1">
      <c r="A4" s="483"/>
      <c r="B4" s="117" t="str">
        <f>'F. Education'!D26</f>
        <v>Country</v>
      </c>
    </row>
    <row r="5" spans="1:2">
      <c r="A5" s="483"/>
      <c r="B5" s="120" t="s">
        <v>533</v>
      </c>
    </row>
  </sheetData>
  <mergeCells count="1">
    <mergeCell ref="A1:A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S198"/>
  <sheetViews>
    <sheetView showGridLines="0" workbookViewId="0" xr3:uid="{958C4451-9541-5A59-BF78-D2F731DF1C81}">
      <pane ySplit="5" topLeftCell="A6" activePane="bottomLeft" state="frozen"/>
      <selection pane="bottomLeft" activeCell="J9" sqref="J9"/>
    </sheetView>
  </sheetViews>
  <sheetFormatPr defaultColWidth="8.7109375" defaultRowHeight="13.9"/>
  <cols>
    <col min="1" max="1" width="4.42578125" style="123" customWidth="1"/>
    <col min="2" max="2" width="4.42578125" style="212" customWidth="1"/>
    <col min="3" max="3" width="60.7109375" style="12" customWidth="1"/>
    <col min="4" max="4" width="7" style="32" customWidth="1"/>
    <col min="5" max="5" width="56.7109375" style="32" customWidth="1"/>
    <col min="6" max="6" width="5.140625" style="123" customWidth="1"/>
    <col min="7" max="7" width="8.7109375" style="123"/>
    <col min="8" max="14" width="11.140625" style="123" customWidth="1"/>
    <col min="15" max="16384" width="8.7109375" style="123"/>
  </cols>
  <sheetData>
    <row r="1" spans="2:19" ht="15" customHeight="1">
      <c r="C1" s="57"/>
    </row>
    <row r="2" spans="2:19">
      <c r="C2" s="4" t="s">
        <v>44</v>
      </c>
      <c r="D2" s="31"/>
      <c r="E2" s="31"/>
    </row>
    <row r="4" spans="2:19" ht="15" customHeight="1">
      <c r="C4" s="390" t="s">
        <v>45</v>
      </c>
      <c r="E4" s="391" t="s">
        <v>46</v>
      </c>
      <c r="F4" s="391"/>
    </row>
    <row r="5" spans="2:19">
      <c r="C5" s="390"/>
      <c r="E5" s="391"/>
      <c r="F5" s="391"/>
    </row>
    <row r="6" spans="2:19" ht="13.9" customHeight="1">
      <c r="C6" s="123"/>
      <c r="D6" s="124"/>
      <c r="E6" s="124"/>
      <c r="H6" s="372" t="s">
        <v>47</v>
      </c>
      <c r="I6" s="372"/>
      <c r="J6" s="372"/>
      <c r="K6" s="372"/>
      <c r="L6" s="372"/>
      <c r="M6" s="372"/>
      <c r="N6" s="372"/>
      <c r="O6" s="372"/>
    </row>
    <row r="7" spans="2:19">
      <c r="B7" s="213"/>
      <c r="C7" s="14"/>
      <c r="D7" s="33"/>
      <c r="E7" s="33" t="s">
        <v>48</v>
      </c>
      <c r="F7" s="125"/>
      <c r="H7" s="373"/>
      <c r="I7" s="373"/>
      <c r="J7" s="373"/>
      <c r="K7" s="373"/>
      <c r="L7" s="373"/>
      <c r="M7" s="373"/>
      <c r="N7" s="373"/>
      <c r="O7" s="373"/>
      <c r="P7" s="64"/>
    </row>
    <row r="8" spans="2:19" ht="34.9">
      <c r="B8" s="214"/>
      <c r="C8" s="13" t="s">
        <v>49</v>
      </c>
      <c r="D8" s="34"/>
      <c r="E8" s="34"/>
      <c r="F8" s="126"/>
      <c r="H8" s="145" t="s">
        <v>50</v>
      </c>
      <c r="I8" s="145" t="s">
        <v>51</v>
      </c>
      <c r="J8" s="145" t="s">
        <v>52</v>
      </c>
      <c r="K8" s="145" t="s">
        <v>53</v>
      </c>
      <c r="L8" s="145" t="s">
        <v>54</v>
      </c>
      <c r="M8" s="145" t="s">
        <v>55</v>
      </c>
      <c r="N8" s="145" t="s">
        <v>56</v>
      </c>
      <c r="O8" s="145" t="s">
        <v>57</v>
      </c>
    </row>
    <row r="9" spans="2:19" ht="34.15">
      <c r="B9" s="383">
        <v>1</v>
      </c>
      <c r="C9" s="3" t="s">
        <v>58</v>
      </c>
      <c r="F9" s="126"/>
      <c r="H9" s="146" t="str">
        <f>LOOKUP("X",D10:D12,C10:C12)</f>
        <v>18-64</v>
      </c>
      <c r="I9" s="146">
        <f>D38</f>
        <v>2000</v>
      </c>
      <c r="J9" s="146" t="str">
        <f>LOOKUP("X",D20:D27,C20:C27)</f>
        <v>Fixed Line Telephone</v>
      </c>
      <c r="K9" s="146" t="str">
        <f>LOOKUP("X",D75:D82,C75:C82)</f>
        <v>Random dial from list and Random digit dialing</v>
      </c>
      <c r="L9" s="146" t="e">
        <f>LOOKUP("X",D64:D67,C64:C67)</f>
        <v>#N/A</v>
      </c>
      <c r="M9" s="146" t="str">
        <f>D174</f>
        <v>TNS ILRES</v>
      </c>
      <c r="N9" s="146" t="str">
        <f>D163</f>
        <v>max 30</v>
      </c>
      <c r="O9" s="146" t="str">
        <f>D168</f>
        <v>Until the person (answering the phone) indicates no longer wish to be contacted.</v>
      </c>
      <c r="S9" s="5"/>
    </row>
    <row r="10" spans="2:19">
      <c r="B10" s="383"/>
      <c r="C10" s="5" t="s">
        <v>59</v>
      </c>
      <c r="D10" s="43"/>
      <c r="E10" s="392"/>
      <c r="F10" s="126"/>
      <c r="S10" s="5"/>
    </row>
    <row r="11" spans="2:19">
      <c r="B11" s="383"/>
      <c r="C11" s="5" t="s">
        <v>60</v>
      </c>
      <c r="D11" s="43" t="s">
        <v>61</v>
      </c>
      <c r="E11" s="392"/>
      <c r="F11" s="126"/>
      <c r="S11" s="5"/>
    </row>
    <row r="12" spans="2:19">
      <c r="B12" s="383"/>
      <c r="C12" s="5" t="s">
        <v>62</v>
      </c>
      <c r="D12" s="43"/>
      <c r="F12" s="126"/>
    </row>
    <row r="13" spans="2:19" ht="49.9" customHeight="1">
      <c r="B13" s="383"/>
      <c r="C13" s="5" t="s">
        <v>63</v>
      </c>
      <c r="D13" s="374"/>
      <c r="E13" s="375"/>
      <c r="F13" s="126"/>
    </row>
    <row r="14" spans="2:19" ht="12" customHeight="1" thickBot="1">
      <c r="B14" s="214"/>
      <c r="C14" s="123"/>
      <c r="D14" s="124"/>
      <c r="E14" s="124"/>
      <c r="F14" s="126"/>
    </row>
    <row r="15" spans="2:19" ht="11.25" customHeight="1">
      <c r="B15" s="214"/>
      <c r="C15" s="127"/>
      <c r="D15" s="128"/>
      <c r="E15" s="128"/>
      <c r="F15" s="126"/>
    </row>
    <row r="16" spans="2:19" ht="132.6" customHeight="1">
      <c r="B16" s="214">
        <v>2</v>
      </c>
      <c r="C16" s="3" t="s">
        <v>64</v>
      </c>
      <c r="D16" s="374" t="s">
        <v>65</v>
      </c>
      <c r="E16" s="375"/>
      <c r="F16" s="126"/>
    </row>
    <row r="17" spans="2:9" ht="12" customHeight="1" thickBot="1">
      <c r="B17" s="214"/>
      <c r="C17" s="123"/>
      <c r="D17" s="124"/>
      <c r="E17" s="124"/>
      <c r="F17" s="126"/>
    </row>
    <row r="18" spans="2:9" ht="11.25" customHeight="1">
      <c r="B18" s="214"/>
      <c r="C18" s="127"/>
      <c r="D18" s="128"/>
      <c r="E18" s="128"/>
      <c r="F18" s="126"/>
    </row>
    <row r="19" spans="2:9">
      <c r="B19" s="383">
        <v>3</v>
      </c>
      <c r="C19" s="12" t="s">
        <v>66</v>
      </c>
      <c r="F19" s="126"/>
    </row>
    <row r="20" spans="2:9">
      <c r="B20" s="383"/>
      <c r="C20" s="5" t="s">
        <v>67</v>
      </c>
      <c r="D20" s="43" t="s">
        <v>61</v>
      </c>
      <c r="F20" s="126"/>
    </row>
    <row r="21" spans="2:9">
      <c r="B21" s="383"/>
      <c r="C21" s="5" t="s">
        <v>68</v>
      </c>
      <c r="D21" s="43"/>
      <c r="F21" s="126"/>
    </row>
    <row r="22" spans="2:9">
      <c r="B22" s="383"/>
      <c r="C22" s="5" t="s">
        <v>69</v>
      </c>
      <c r="D22" s="43"/>
      <c r="F22" s="126"/>
    </row>
    <row r="23" spans="2:9">
      <c r="B23" s="383"/>
      <c r="C23" s="5" t="s">
        <v>70</v>
      </c>
      <c r="D23" s="43"/>
      <c r="F23" s="126"/>
      <c r="I23" s="5"/>
    </row>
    <row r="24" spans="2:9">
      <c r="B24" s="383"/>
      <c r="C24" s="5" t="s">
        <v>71</v>
      </c>
      <c r="D24" s="43"/>
      <c r="F24" s="126"/>
      <c r="I24" s="5"/>
    </row>
    <row r="25" spans="2:9">
      <c r="B25" s="383"/>
      <c r="C25" s="5" t="s">
        <v>72</v>
      </c>
      <c r="D25" s="43"/>
      <c r="F25" s="126"/>
      <c r="I25" s="5"/>
    </row>
    <row r="26" spans="2:9">
      <c r="B26" s="383"/>
      <c r="C26" s="5" t="s">
        <v>73</v>
      </c>
      <c r="D26" s="43"/>
      <c r="F26" s="126"/>
      <c r="I26" s="5"/>
    </row>
    <row r="27" spans="2:9">
      <c r="B27" s="383"/>
      <c r="C27" s="5" t="s">
        <v>62</v>
      </c>
      <c r="D27" s="43"/>
      <c r="F27" s="126"/>
    </row>
    <row r="28" spans="2:9" ht="49.9" customHeight="1">
      <c r="B28" s="383"/>
      <c r="C28" s="5" t="s">
        <v>63</v>
      </c>
      <c r="D28" s="384" t="s">
        <v>74</v>
      </c>
      <c r="E28" s="385"/>
      <c r="F28" s="126"/>
    </row>
    <row r="29" spans="2:9" ht="57.6">
      <c r="B29" s="214"/>
      <c r="C29" s="78" t="s">
        <v>75</v>
      </c>
      <c r="D29" s="386" t="s">
        <v>48</v>
      </c>
      <c r="E29" s="386"/>
      <c r="F29" s="126"/>
    </row>
    <row r="30" spans="2:9" ht="12" customHeight="1" thickBot="1">
      <c r="B30" s="214"/>
      <c r="C30" s="123"/>
      <c r="D30" s="124"/>
      <c r="E30" s="124"/>
      <c r="F30" s="126"/>
    </row>
    <row r="31" spans="2:9" ht="11.25" customHeight="1">
      <c r="B31" s="214"/>
      <c r="C31" s="127"/>
      <c r="D31" s="128"/>
      <c r="E31" s="128"/>
      <c r="F31" s="126"/>
    </row>
    <row r="32" spans="2:9" ht="51" customHeight="1">
      <c r="B32" s="214">
        <v>4</v>
      </c>
      <c r="C32" s="3" t="s">
        <v>76</v>
      </c>
      <c r="F32" s="126"/>
    </row>
    <row r="33" spans="2:6">
      <c r="B33" s="214"/>
      <c r="C33" s="5" t="s">
        <v>77</v>
      </c>
      <c r="D33" s="43">
        <v>800</v>
      </c>
      <c r="F33" s="126"/>
    </row>
    <row r="34" spans="2:6">
      <c r="B34" s="214"/>
      <c r="C34" s="5" t="s">
        <v>78</v>
      </c>
      <c r="D34" s="43"/>
      <c r="F34" s="126"/>
    </row>
    <row r="35" spans="2:6">
      <c r="B35" s="214"/>
      <c r="C35" s="5" t="s">
        <v>79</v>
      </c>
      <c r="D35" s="43"/>
      <c r="F35" s="126"/>
    </row>
    <row r="36" spans="2:6">
      <c r="B36" s="214"/>
      <c r="C36" s="5" t="s">
        <v>80</v>
      </c>
      <c r="D36" s="43">
        <v>1200</v>
      </c>
      <c r="F36" s="126"/>
    </row>
    <row r="37" spans="2:6" ht="8.25" customHeight="1">
      <c r="B37" s="214"/>
      <c r="C37" s="5"/>
      <c r="D37" s="44"/>
      <c r="F37" s="126"/>
    </row>
    <row r="38" spans="2:6">
      <c r="B38" s="214"/>
      <c r="C38" s="5" t="s">
        <v>81</v>
      </c>
      <c r="D38" s="43">
        <f>SUM(D33:D36)</f>
        <v>2000</v>
      </c>
      <c r="F38" s="126"/>
    </row>
    <row r="39" spans="2:6">
      <c r="B39" s="215"/>
      <c r="C39" s="19"/>
      <c r="D39" s="35"/>
      <c r="E39" s="35"/>
      <c r="F39" s="129"/>
    </row>
    <row r="41" spans="2:6">
      <c r="B41" s="213"/>
      <c r="C41" s="14"/>
      <c r="D41" s="33"/>
      <c r="E41" s="33"/>
      <c r="F41" s="125"/>
    </row>
    <row r="42" spans="2:6">
      <c r="B42" s="214"/>
      <c r="C42" s="13" t="s">
        <v>82</v>
      </c>
      <c r="D42" s="34"/>
      <c r="E42" s="34"/>
      <c r="F42" s="126"/>
    </row>
    <row r="43" spans="2:6" ht="66" customHeight="1">
      <c r="B43" s="383">
        <v>1</v>
      </c>
      <c r="C43" s="3" t="s">
        <v>83</v>
      </c>
      <c r="F43" s="126"/>
    </row>
    <row r="44" spans="2:6" ht="22.9">
      <c r="B44" s="383"/>
      <c r="C44" s="23" t="s">
        <v>84</v>
      </c>
      <c r="D44" s="43"/>
      <c r="F44" s="126"/>
    </row>
    <row r="45" spans="2:6" ht="34.15">
      <c r="B45" s="383"/>
      <c r="C45" s="23" t="s">
        <v>85</v>
      </c>
      <c r="D45" s="43" t="s">
        <v>61</v>
      </c>
      <c r="F45" s="126"/>
    </row>
    <row r="46" spans="2:6" ht="22.9">
      <c r="B46" s="383"/>
      <c r="C46" s="23" t="s">
        <v>86</v>
      </c>
      <c r="D46" s="43" t="s">
        <v>61</v>
      </c>
      <c r="F46" s="126"/>
    </row>
    <row r="47" spans="2:6">
      <c r="B47" s="383"/>
      <c r="C47" s="5" t="s">
        <v>62</v>
      </c>
      <c r="D47" s="43"/>
      <c r="F47" s="126"/>
    </row>
    <row r="48" spans="2:6" ht="84.6" customHeight="1">
      <c r="B48" s="383"/>
      <c r="C48" s="5" t="s">
        <v>63</v>
      </c>
      <c r="D48" s="384" t="s">
        <v>87</v>
      </c>
      <c r="E48" s="385"/>
      <c r="F48" s="126"/>
    </row>
    <row r="49" spans="2:6" ht="12" customHeight="1" thickBot="1">
      <c r="B49" s="214"/>
      <c r="C49" s="123"/>
      <c r="D49" s="124"/>
      <c r="E49" s="124"/>
      <c r="F49" s="126"/>
    </row>
    <row r="50" spans="2:6" ht="11.25" customHeight="1">
      <c r="B50" s="214"/>
      <c r="C50" s="127"/>
      <c r="D50" s="128"/>
      <c r="E50" s="128"/>
      <c r="F50" s="126"/>
    </row>
    <row r="51" spans="2:6" ht="79.900000000000006">
      <c r="B51" s="214">
        <v>2</v>
      </c>
      <c r="C51" s="3" t="s">
        <v>88</v>
      </c>
      <c r="D51" s="374" t="s">
        <v>89</v>
      </c>
      <c r="E51" s="375"/>
      <c r="F51" s="126"/>
    </row>
    <row r="52" spans="2:6" ht="12" customHeight="1" thickBot="1">
      <c r="B52" s="214"/>
      <c r="C52" s="123"/>
      <c r="D52" s="124"/>
      <c r="E52" s="124"/>
      <c r="F52" s="126"/>
    </row>
    <row r="53" spans="2:6" ht="11.25" customHeight="1">
      <c r="B53" s="214"/>
      <c r="C53" s="127"/>
      <c r="D53" s="128"/>
      <c r="E53" s="128"/>
      <c r="F53" s="126"/>
    </row>
    <row r="54" spans="2:6" ht="45" customHeight="1">
      <c r="B54" s="214">
        <v>3</v>
      </c>
      <c r="C54" s="3" t="s">
        <v>90</v>
      </c>
      <c r="D54" s="374" t="s">
        <v>91</v>
      </c>
      <c r="E54" s="375"/>
      <c r="F54" s="126"/>
    </row>
    <row r="55" spans="2:6" ht="12" customHeight="1" thickBot="1">
      <c r="B55" s="214"/>
      <c r="C55" s="123"/>
      <c r="D55" s="124"/>
      <c r="E55" s="124"/>
      <c r="F55" s="126"/>
    </row>
    <row r="56" spans="2:6" ht="11.25" customHeight="1">
      <c r="B56" s="214"/>
      <c r="C56" s="127"/>
      <c r="D56" s="128"/>
      <c r="E56" s="128"/>
      <c r="F56" s="126"/>
    </row>
    <row r="57" spans="2:6" ht="49.9" customHeight="1">
      <c r="B57" s="214">
        <v>4</v>
      </c>
      <c r="C57" s="3" t="s">
        <v>92</v>
      </c>
      <c r="D57" s="374" t="s">
        <v>93</v>
      </c>
      <c r="E57" s="375"/>
      <c r="F57" s="126"/>
    </row>
    <row r="58" spans="2:6" ht="12" customHeight="1" thickBot="1">
      <c r="B58" s="214"/>
      <c r="C58" s="123"/>
      <c r="D58" s="124"/>
      <c r="E58" s="124"/>
      <c r="F58" s="126"/>
    </row>
    <row r="59" spans="2:6" ht="11.25" customHeight="1">
      <c r="B59" s="214"/>
      <c r="C59" s="127"/>
      <c r="D59" s="128"/>
      <c r="E59" s="128"/>
      <c r="F59" s="126"/>
    </row>
    <row r="60" spans="2:6" ht="90.6" customHeight="1">
      <c r="B60" s="214">
        <v>5</v>
      </c>
      <c r="C60" s="3" t="s">
        <v>94</v>
      </c>
      <c r="D60" s="378" t="s">
        <v>95</v>
      </c>
      <c r="E60" s="379"/>
      <c r="F60" s="126"/>
    </row>
    <row r="61" spans="2:6" ht="12" customHeight="1" thickBot="1">
      <c r="B61" s="214"/>
      <c r="C61" s="123"/>
      <c r="D61" s="124"/>
      <c r="E61" s="124"/>
      <c r="F61" s="126"/>
    </row>
    <row r="62" spans="2:6" ht="11.25" customHeight="1">
      <c r="B62" s="214"/>
      <c r="C62" s="127"/>
      <c r="D62" s="128"/>
      <c r="E62" s="128"/>
      <c r="F62" s="126"/>
    </row>
    <row r="63" spans="2:6" ht="22.9">
      <c r="B63" s="383">
        <v>6</v>
      </c>
      <c r="C63" s="24" t="s">
        <v>96</v>
      </c>
      <c r="F63" s="126"/>
    </row>
    <row r="64" spans="2:6">
      <c r="B64" s="383"/>
      <c r="C64" s="23" t="s">
        <v>97</v>
      </c>
      <c r="D64" s="43"/>
      <c r="F64" s="126"/>
    </row>
    <row r="65" spans="2:6">
      <c r="B65" s="383"/>
      <c r="C65" s="23" t="s">
        <v>98</v>
      </c>
      <c r="D65" s="43"/>
      <c r="F65" s="126"/>
    </row>
    <row r="66" spans="2:6">
      <c r="B66" s="383"/>
      <c r="C66" s="23" t="s">
        <v>99</v>
      </c>
      <c r="D66" s="43"/>
      <c r="F66" s="126"/>
    </row>
    <row r="67" spans="2:6">
      <c r="B67" s="383"/>
      <c r="C67" s="5" t="s">
        <v>62</v>
      </c>
      <c r="D67" s="43"/>
      <c r="F67" s="126"/>
    </row>
    <row r="68" spans="2:6" ht="49.9" customHeight="1">
      <c r="B68" s="383"/>
      <c r="C68" s="5" t="s">
        <v>63</v>
      </c>
      <c r="D68" s="384" t="s">
        <v>100</v>
      </c>
      <c r="E68" s="385"/>
      <c r="F68" s="126"/>
    </row>
    <row r="69" spans="2:6" ht="12" customHeight="1" thickBot="1">
      <c r="B69" s="214"/>
      <c r="C69" s="123"/>
      <c r="D69" s="124"/>
      <c r="E69" s="124"/>
      <c r="F69" s="126"/>
    </row>
    <row r="70" spans="2:6" ht="11.25" customHeight="1">
      <c r="B70" s="214"/>
      <c r="C70" s="127"/>
      <c r="D70" s="128"/>
      <c r="E70" s="128"/>
      <c r="F70" s="126"/>
    </row>
    <row r="71" spans="2:6" ht="49.9" customHeight="1">
      <c r="B71" s="214">
        <v>7</v>
      </c>
      <c r="C71" s="3" t="s">
        <v>101</v>
      </c>
      <c r="D71" s="384" t="s">
        <v>102</v>
      </c>
      <c r="E71" s="385"/>
      <c r="F71" s="126"/>
    </row>
    <row r="72" spans="2:6" ht="12" customHeight="1" thickBot="1">
      <c r="B72" s="214"/>
      <c r="C72" s="123"/>
      <c r="D72" s="124"/>
      <c r="E72" s="124"/>
      <c r="F72" s="126"/>
    </row>
    <row r="73" spans="2:6" ht="11.25" customHeight="1">
      <c r="B73" s="214"/>
      <c r="C73" s="127"/>
      <c r="D73" s="128"/>
      <c r="E73" s="128"/>
      <c r="F73" s="126"/>
    </row>
    <row r="74" spans="2:6">
      <c r="B74" s="214">
        <v>8</v>
      </c>
      <c r="C74" s="3" t="s">
        <v>103</v>
      </c>
      <c r="F74" s="126"/>
    </row>
    <row r="75" spans="2:6">
      <c r="B75" s="214"/>
      <c r="C75" s="237" t="s">
        <v>104</v>
      </c>
      <c r="D75" s="43"/>
      <c r="F75" s="126"/>
    </row>
    <row r="76" spans="2:6">
      <c r="B76" s="214"/>
      <c r="C76" s="235" t="s">
        <v>105</v>
      </c>
      <c r="D76" s="43"/>
      <c r="F76" s="126"/>
    </row>
    <row r="77" spans="2:6">
      <c r="B77" s="214"/>
      <c r="C77" s="236" t="s">
        <v>106</v>
      </c>
      <c r="D77" s="43"/>
      <c r="F77" s="126"/>
    </row>
    <row r="78" spans="2:6">
      <c r="B78" s="214"/>
      <c r="C78" s="23" t="s">
        <v>107</v>
      </c>
      <c r="D78" s="43" t="s">
        <v>61</v>
      </c>
      <c r="F78" s="126"/>
    </row>
    <row r="79" spans="2:6">
      <c r="B79" s="214"/>
      <c r="C79" s="23" t="s">
        <v>108</v>
      </c>
      <c r="D79" s="43"/>
      <c r="F79" s="126"/>
    </row>
    <row r="80" spans="2:6">
      <c r="B80" s="214"/>
      <c r="C80" s="23" t="s">
        <v>109</v>
      </c>
      <c r="D80" s="43"/>
      <c r="F80" s="126"/>
    </row>
    <row r="81" spans="2:6">
      <c r="B81" s="214"/>
      <c r="C81" s="23" t="s">
        <v>110</v>
      </c>
      <c r="D81" s="43"/>
      <c r="F81" s="126"/>
    </row>
    <row r="82" spans="2:6">
      <c r="B82" s="214"/>
      <c r="C82" s="5" t="s">
        <v>62</v>
      </c>
      <c r="D82" s="43"/>
      <c r="F82" s="126"/>
    </row>
    <row r="83" spans="2:6">
      <c r="B83" s="214"/>
      <c r="C83" s="5" t="s">
        <v>63</v>
      </c>
      <c r="D83" s="374"/>
      <c r="E83" s="375"/>
      <c r="F83" s="126"/>
    </row>
    <row r="84" spans="2:6">
      <c r="B84" s="214"/>
      <c r="C84" s="5"/>
      <c r="F84" s="126"/>
    </row>
    <row r="85" spans="2:6" ht="46.15" customHeight="1">
      <c r="B85" s="214"/>
      <c r="C85" s="3" t="s">
        <v>111</v>
      </c>
      <c r="D85" s="374" t="s">
        <v>112</v>
      </c>
      <c r="E85" s="375"/>
      <c r="F85" s="126"/>
    </row>
    <row r="86" spans="2:6" ht="12" customHeight="1" thickBot="1">
      <c r="B86" s="214"/>
      <c r="C86" s="123"/>
      <c r="D86" s="124"/>
      <c r="E86" s="124"/>
      <c r="F86" s="126"/>
    </row>
    <row r="87" spans="2:6" ht="11.25" customHeight="1">
      <c r="B87" s="214"/>
      <c r="C87" s="127"/>
      <c r="D87" s="128"/>
      <c r="E87" s="128"/>
      <c r="F87" s="126"/>
    </row>
    <row r="88" spans="2:6">
      <c r="B88" s="383">
        <v>9</v>
      </c>
      <c r="C88" s="24" t="s">
        <v>113</v>
      </c>
      <c r="F88" s="126"/>
    </row>
    <row r="89" spans="2:6">
      <c r="B89" s="383"/>
      <c r="C89" s="23" t="s">
        <v>114</v>
      </c>
      <c r="D89" s="43" t="s">
        <v>61</v>
      </c>
      <c r="F89" s="126"/>
    </row>
    <row r="90" spans="2:6">
      <c r="B90" s="383"/>
      <c r="C90" s="23" t="s">
        <v>115</v>
      </c>
      <c r="D90" s="43"/>
      <c r="F90" s="126"/>
    </row>
    <row r="91" spans="2:6">
      <c r="B91" s="383"/>
      <c r="C91" s="23" t="s">
        <v>116</v>
      </c>
      <c r="D91" s="44"/>
      <c r="F91" s="126"/>
    </row>
    <row r="92" spans="2:6">
      <c r="B92" s="383"/>
      <c r="C92" s="23" t="s">
        <v>117</v>
      </c>
      <c r="D92" s="43"/>
      <c r="F92" s="126"/>
    </row>
    <row r="93" spans="2:6">
      <c r="B93" s="383"/>
      <c r="C93" s="5" t="s">
        <v>118</v>
      </c>
      <c r="D93" s="43"/>
      <c r="F93" s="126"/>
    </row>
    <row r="94" spans="2:6">
      <c r="B94" s="214"/>
      <c r="C94" s="23" t="s">
        <v>119</v>
      </c>
      <c r="D94" s="43"/>
      <c r="F94" s="126"/>
    </row>
    <row r="95" spans="2:6">
      <c r="B95" s="214"/>
      <c r="C95" s="5" t="s">
        <v>62</v>
      </c>
      <c r="D95" s="43"/>
      <c r="F95" s="126"/>
    </row>
    <row r="96" spans="2:6">
      <c r="B96" s="214"/>
      <c r="C96" s="5" t="s">
        <v>63</v>
      </c>
      <c r="D96" s="374"/>
      <c r="E96" s="375"/>
      <c r="F96" s="126"/>
    </row>
    <row r="97" spans="2:6">
      <c r="B97" s="214"/>
      <c r="C97" s="5"/>
      <c r="D97" s="36"/>
      <c r="E97" s="36"/>
      <c r="F97" s="126"/>
    </row>
    <row r="98" spans="2:6" ht="46.15">
      <c r="B98" s="214"/>
      <c r="C98" s="3" t="s">
        <v>120</v>
      </c>
      <c r="D98" s="374" t="s">
        <v>121</v>
      </c>
      <c r="E98" s="375"/>
      <c r="F98" s="126"/>
    </row>
    <row r="99" spans="2:6">
      <c r="B99" s="215"/>
      <c r="C99" s="19"/>
      <c r="D99" s="35"/>
      <c r="E99" s="35"/>
      <c r="F99" s="129"/>
    </row>
    <row r="101" spans="2:6">
      <c r="B101" s="213"/>
      <c r="C101" s="14"/>
      <c r="D101" s="33"/>
      <c r="E101" s="33"/>
      <c r="F101" s="125"/>
    </row>
    <row r="102" spans="2:6">
      <c r="B102" s="214"/>
      <c r="C102" s="13" t="s">
        <v>122</v>
      </c>
      <c r="F102" s="126"/>
    </row>
    <row r="103" spans="2:6" ht="22.9">
      <c r="B103" s="214">
        <v>1</v>
      </c>
      <c r="C103" s="3" t="s">
        <v>123</v>
      </c>
      <c r="D103" s="374" t="s">
        <v>124</v>
      </c>
      <c r="E103" s="375"/>
      <c r="F103" s="126"/>
    </row>
    <row r="104" spans="2:6" ht="14.45" thickBot="1">
      <c r="B104" s="214"/>
      <c r="C104" s="123"/>
      <c r="D104" s="124"/>
      <c r="E104" s="124"/>
      <c r="F104" s="126"/>
    </row>
    <row r="105" spans="2:6">
      <c r="B105" s="214"/>
      <c r="C105" s="127"/>
      <c r="D105" s="128"/>
      <c r="E105" s="128"/>
      <c r="F105" s="126"/>
    </row>
    <row r="106" spans="2:6" ht="68.45">
      <c r="B106" s="214">
        <v>2</v>
      </c>
      <c r="C106" s="3" t="s">
        <v>125</v>
      </c>
      <c r="D106" s="374" t="s">
        <v>126</v>
      </c>
      <c r="E106" s="375"/>
      <c r="F106" s="126"/>
    </row>
    <row r="107" spans="2:6" ht="14.45" thickBot="1">
      <c r="B107" s="214"/>
      <c r="C107" s="123"/>
      <c r="D107" s="124"/>
      <c r="E107" s="124"/>
      <c r="F107" s="126"/>
    </row>
    <row r="108" spans="2:6">
      <c r="B108" s="214"/>
      <c r="C108" s="127"/>
      <c r="D108" s="128"/>
      <c r="E108" s="128"/>
      <c r="F108" s="126"/>
    </row>
    <row r="109" spans="2:6" ht="22.9">
      <c r="B109" s="214">
        <v>3</v>
      </c>
      <c r="C109" s="3" t="s">
        <v>127</v>
      </c>
      <c r="D109" s="374" t="s">
        <v>126</v>
      </c>
      <c r="E109" s="375"/>
      <c r="F109" s="126"/>
    </row>
    <row r="110" spans="2:6">
      <c r="B110" s="215"/>
      <c r="C110" s="130"/>
      <c r="D110" s="131"/>
      <c r="E110" s="131"/>
      <c r="F110" s="129"/>
    </row>
    <row r="112" spans="2:6">
      <c r="B112" s="213"/>
      <c r="C112" s="14"/>
      <c r="D112" s="33"/>
      <c r="E112" s="33"/>
      <c r="F112" s="125"/>
    </row>
    <row r="113" spans="2:6">
      <c r="B113" s="214"/>
      <c r="C113" s="13" t="s">
        <v>128</v>
      </c>
      <c r="D113" s="34"/>
      <c r="E113" s="34"/>
      <c r="F113" s="126"/>
    </row>
    <row r="114" spans="2:6" ht="30" customHeight="1">
      <c r="B114" s="214"/>
      <c r="C114" s="3" t="s">
        <v>129</v>
      </c>
      <c r="D114" s="34"/>
      <c r="E114" s="34"/>
      <c r="F114" s="126"/>
    </row>
    <row r="115" spans="2:6" ht="42.6" customHeight="1">
      <c r="B115" s="214">
        <v>1</v>
      </c>
      <c r="C115" s="23" t="s">
        <v>130</v>
      </c>
      <c r="D115" s="374" t="s">
        <v>131</v>
      </c>
      <c r="E115" s="375"/>
      <c r="F115" s="126"/>
    </row>
    <row r="116" spans="2:6" ht="12" customHeight="1" thickBot="1">
      <c r="B116" s="214"/>
      <c r="C116" s="123"/>
      <c r="D116" s="124"/>
      <c r="E116" s="124"/>
      <c r="F116" s="126"/>
    </row>
    <row r="117" spans="2:6" ht="11.25" customHeight="1">
      <c r="B117" s="214"/>
      <c r="C117" s="127"/>
      <c r="D117" s="128"/>
      <c r="E117" s="128"/>
      <c r="F117" s="126"/>
    </row>
    <row r="118" spans="2:6" ht="49.15" customHeight="1">
      <c r="B118" s="214">
        <v>2</v>
      </c>
      <c r="C118" s="23" t="s">
        <v>132</v>
      </c>
      <c r="D118" s="374" t="s">
        <v>133</v>
      </c>
      <c r="E118" s="375"/>
      <c r="F118" s="126"/>
    </row>
    <row r="119" spans="2:6" ht="12" customHeight="1" thickBot="1">
      <c r="B119" s="214"/>
      <c r="C119" s="123"/>
      <c r="D119" s="124"/>
      <c r="E119" s="124"/>
      <c r="F119" s="126"/>
    </row>
    <row r="120" spans="2:6" ht="11.25" customHeight="1">
      <c r="B120" s="214"/>
      <c r="C120" s="127"/>
      <c r="D120" s="128"/>
      <c r="E120" s="128"/>
      <c r="F120" s="126"/>
    </row>
    <row r="121" spans="2:6" ht="32.25" customHeight="1">
      <c r="B121" s="214">
        <v>3</v>
      </c>
      <c r="C121" s="23" t="s">
        <v>134</v>
      </c>
      <c r="D121" s="374" t="s">
        <v>135</v>
      </c>
      <c r="E121" s="375"/>
      <c r="F121" s="126"/>
    </row>
    <row r="122" spans="2:6" ht="12" customHeight="1" thickBot="1">
      <c r="B122" s="214"/>
      <c r="C122" s="123"/>
      <c r="D122" s="124"/>
      <c r="E122" s="124"/>
      <c r="F122" s="126"/>
    </row>
    <row r="123" spans="2:6" ht="11.25" customHeight="1">
      <c r="B123" s="214"/>
      <c r="C123" s="127"/>
      <c r="D123" s="128"/>
      <c r="E123" s="128"/>
      <c r="F123" s="126"/>
    </row>
    <row r="124" spans="2:6" ht="102.6">
      <c r="B124" s="214">
        <v>4</v>
      </c>
      <c r="C124" s="3" t="s">
        <v>136</v>
      </c>
      <c r="D124" s="380" t="s">
        <v>137</v>
      </c>
      <c r="E124" s="379"/>
      <c r="F124" s="126"/>
    </row>
    <row r="125" spans="2:6" ht="12" customHeight="1" thickBot="1">
      <c r="B125" s="214"/>
      <c r="C125" s="123"/>
      <c r="D125" s="124"/>
      <c r="E125" s="124"/>
      <c r="F125" s="126"/>
    </row>
    <row r="126" spans="2:6" ht="11.25" customHeight="1">
      <c r="B126" s="214"/>
      <c r="C126" s="127"/>
      <c r="D126" s="128"/>
      <c r="E126" s="128"/>
      <c r="F126" s="126"/>
    </row>
    <row r="127" spans="2:6" ht="34.9" customHeight="1">
      <c r="B127" s="214">
        <v>5</v>
      </c>
      <c r="C127" s="12" t="s">
        <v>138</v>
      </c>
      <c r="D127" s="381" t="s">
        <v>139</v>
      </c>
      <c r="E127" s="382"/>
      <c r="F127" s="126"/>
    </row>
    <row r="128" spans="2:6">
      <c r="B128" s="215"/>
      <c r="C128" s="19"/>
      <c r="D128" s="35"/>
      <c r="E128" s="35"/>
      <c r="F128" s="129"/>
    </row>
    <row r="129" spans="2:6">
      <c r="C129" s="123"/>
      <c r="D129" s="124"/>
      <c r="E129" s="124"/>
    </row>
    <row r="130" spans="2:6">
      <c r="B130" s="213"/>
      <c r="C130" s="132"/>
      <c r="D130" s="133"/>
      <c r="E130" s="133"/>
      <c r="F130" s="125"/>
    </row>
    <row r="131" spans="2:6">
      <c r="B131" s="214"/>
      <c r="C131" s="13" t="s">
        <v>140</v>
      </c>
      <c r="D131" s="34"/>
      <c r="E131" s="34"/>
      <c r="F131" s="126"/>
    </row>
    <row r="132" spans="2:6" ht="45.6">
      <c r="B132" s="214">
        <v>1</v>
      </c>
      <c r="C132" s="3" t="s">
        <v>141</v>
      </c>
      <c r="D132" s="374" t="s">
        <v>126</v>
      </c>
      <c r="E132" s="375"/>
      <c r="F132" s="126"/>
    </row>
    <row r="133" spans="2:6" ht="12" customHeight="1" thickBot="1">
      <c r="B133" s="214"/>
      <c r="C133" s="123"/>
      <c r="D133" s="124"/>
      <c r="E133" s="124"/>
      <c r="F133" s="126"/>
    </row>
    <row r="134" spans="2:6" ht="11.25" customHeight="1">
      <c r="B134" s="214"/>
      <c r="C134" s="127"/>
      <c r="D134" s="128"/>
      <c r="E134" s="128"/>
      <c r="F134" s="126"/>
    </row>
    <row r="135" spans="2:6" ht="45.6">
      <c r="B135" s="214">
        <v>2</v>
      </c>
      <c r="C135" s="3" t="s">
        <v>142</v>
      </c>
      <c r="D135" s="374" t="s">
        <v>126</v>
      </c>
      <c r="E135" s="375"/>
      <c r="F135" s="126"/>
    </row>
    <row r="136" spans="2:6" ht="12" customHeight="1" thickBot="1">
      <c r="B136" s="214"/>
      <c r="C136" s="123"/>
      <c r="D136" s="124"/>
      <c r="E136" s="124"/>
      <c r="F136" s="126"/>
    </row>
    <row r="137" spans="2:6" ht="11.25" customHeight="1">
      <c r="B137" s="214"/>
      <c r="C137" s="127"/>
      <c r="D137" s="128"/>
      <c r="E137" s="128"/>
      <c r="F137" s="126"/>
    </row>
    <row r="138" spans="2:6" ht="33" customHeight="1">
      <c r="B138" s="214">
        <v>3</v>
      </c>
      <c r="C138" s="3" t="s">
        <v>138</v>
      </c>
      <c r="D138" s="374" t="s">
        <v>126</v>
      </c>
      <c r="E138" s="375"/>
      <c r="F138" s="126"/>
    </row>
    <row r="139" spans="2:6" ht="12" customHeight="1" thickBot="1">
      <c r="B139" s="214"/>
      <c r="C139" s="123"/>
      <c r="D139" s="124"/>
      <c r="E139" s="124"/>
      <c r="F139" s="126"/>
    </row>
    <row r="140" spans="2:6">
      <c r="B140" s="214"/>
      <c r="C140" s="127"/>
      <c r="D140" s="128"/>
      <c r="E140" s="128"/>
      <c r="F140" s="126"/>
    </row>
    <row r="141" spans="2:6" ht="45.6">
      <c r="B141" s="214">
        <v>4</v>
      </c>
      <c r="C141" s="3" t="s">
        <v>143</v>
      </c>
      <c r="D141" s="123"/>
      <c r="E141" s="123"/>
      <c r="F141" s="126"/>
    </row>
    <row r="142" spans="2:6">
      <c r="B142" s="214"/>
      <c r="C142" s="275" t="s">
        <v>144</v>
      </c>
      <c r="D142" s="123"/>
      <c r="E142" s="123"/>
      <c r="F142" s="126"/>
    </row>
    <row r="143" spans="2:6">
      <c r="B143" s="214"/>
      <c r="C143" s="23" t="s">
        <v>114</v>
      </c>
      <c r="D143" s="43"/>
      <c r="E143" s="123"/>
      <c r="F143" s="126"/>
    </row>
    <row r="144" spans="2:6">
      <c r="B144" s="214"/>
      <c r="C144" s="23" t="s">
        <v>145</v>
      </c>
      <c r="D144" s="43"/>
      <c r="E144" s="123"/>
      <c r="F144" s="126"/>
    </row>
    <row r="145" spans="2:6">
      <c r="B145" s="214"/>
      <c r="C145" s="23" t="s">
        <v>146</v>
      </c>
      <c r="D145" s="374"/>
      <c r="E145" s="375"/>
      <c r="F145" s="126"/>
    </row>
    <row r="146" spans="2:6">
      <c r="B146" s="214"/>
      <c r="C146" s="275" t="s">
        <v>147</v>
      </c>
      <c r="D146" s="123"/>
      <c r="E146" s="123"/>
      <c r="F146" s="126"/>
    </row>
    <row r="147" spans="2:6">
      <c r="B147" s="214"/>
      <c r="C147" s="23" t="s">
        <v>114</v>
      </c>
      <c r="D147" s="43"/>
      <c r="E147" s="123"/>
      <c r="F147" s="126"/>
    </row>
    <row r="148" spans="2:6">
      <c r="B148" s="214"/>
      <c r="C148" s="23" t="s">
        <v>145</v>
      </c>
      <c r="D148" s="43"/>
      <c r="E148" s="123"/>
      <c r="F148" s="126"/>
    </row>
    <row r="149" spans="2:6">
      <c r="B149" s="214"/>
      <c r="C149" s="23" t="s">
        <v>146</v>
      </c>
      <c r="D149" s="374"/>
      <c r="E149" s="375"/>
      <c r="F149" s="126"/>
    </row>
    <row r="150" spans="2:6">
      <c r="B150" s="214"/>
      <c r="C150" s="275" t="s">
        <v>148</v>
      </c>
      <c r="D150" s="123"/>
      <c r="E150" s="123"/>
      <c r="F150" s="126"/>
    </row>
    <row r="151" spans="2:6">
      <c r="B151" s="214"/>
      <c r="C151" s="23" t="s">
        <v>114</v>
      </c>
      <c r="D151" s="43"/>
      <c r="E151" s="123"/>
      <c r="F151" s="126"/>
    </row>
    <row r="152" spans="2:6">
      <c r="B152" s="214"/>
      <c r="C152" s="23" t="s">
        <v>145</v>
      </c>
      <c r="D152" s="43"/>
      <c r="E152" s="123"/>
      <c r="F152" s="126"/>
    </row>
    <row r="153" spans="2:6">
      <c r="B153" s="214"/>
      <c r="C153" s="23" t="s">
        <v>146</v>
      </c>
      <c r="D153" s="374"/>
      <c r="E153" s="375"/>
      <c r="F153" s="126"/>
    </row>
    <row r="154" spans="2:6">
      <c r="B154" s="214"/>
      <c r="C154" s="275" t="s">
        <v>149</v>
      </c>
      <c r="D154" s="123"/>
      <c r="E154" s="123"/>
      <c r="F154" s="126"/>
    </row>
    <row r="155" spans="2:6">
      <c r="B155" s="214"/>
      <c r="C155" s="23" t="s">
        <v>114</v>
      </c>
      <c r="D155" s="43"/>
      <c r="E155" s="123"/>
      <c r="F155" s="126"/>
    </row>
    <row r="156" spans="2:6">
      <c r="B156" s="214"/>
      <c r="C156" s="23" t="s">
        <v>145</v>
      </c>
      <c r="D156" s="43"/>
      <c r="E156" s="123"/>
      <c r="F156" s="126"/>
    </row>
    <row r="157" spans="2:6">
      <c r="B157" s="214"/>
      <c r="C157" s="23" t="s">
        <v>146</v>
      </c>
      <c r="D157" s="374"/>
      <c r="E157" s="375"/>
      <c r="F157" s="126"/>
    </row>
    <row r="158" spans="2:6">
      <c r="B158" s="215"/>
      <c r="C158" s="19"/>
      <c r="D158" s="35"/>
      <c r="E158" s="35"/>
      <c r="F158" s="129"/>
    </row>
    <row r="160" spans="2:6">
      <c r="B160" s="213"/>
      <c r="C160" s="14"/>
      <c r="D160" s="33"/>
      <c r="E160" s="33"/>
      <c r="F160" s="125"/>
    </row>
    <row r="161" spans="2:6">
      <c r="B161" s="214"/>
      <c r="C161" s="13" t="s">
        <v>150</v>
      </c>
      <c r="D161" s="34"/>
      <c r="E161" s="34"/>
      <c r="F161" s="126"/>
    </row>
    <row r="162" spans="2:6" ht="45.6">
      <c r="B162" s="214">
        <v>1</v>
      </c>
      <c r="C162" s="3" t="s">
        <v>151</v>
      </c>
      <c r="F162" s="126"/>
    </row>
    <row r="163" spans="2:6">
      <c r="B163" s="214"/>
      <c r="C163" s="23" t="s">
        <v>152</v>
      </c>
      <c r="D163" s="43" t="s">
        <v>153</v>
      </c>
      <c r="E163" s="36"/>
      <c r="F163" s="126"/>
    </row>
    <row r="164" spans="2:6">
      <c r="B164" s="214"/>
      <c r="C164" s="23" t="s">
        <v>154</v>
      </c>
      <c r="D164" s="374"/>
      <c r="E164" s="375"/>
      <c r="F164" s="126"/>
    </row>
    <row r="165" spans="2:6" ht="12" customHeight="1" thickBot="1">
      <c r="B165" s="214"/>
      <c r="C165" s="123"/>
      <c r="D165" s="124"/>
      <c r="E165" s="124"/>
      <c r="F165" s="126"/>
    </row>
    <row r="166" spans="2:6" ht="11.25" customHeight="1">
      <c r="B166" s="214"/>
      <c r="C166" s="127"/>
      <c r="D166" s="128"/>
      <c r="E166" s="128"/>
      <c r="F166" s="126"/>
    </row>
    <row r="167" spans="2:6" ht="68.45">
      <c r="B167" s="214">
        <v>2</v>
      </c>
      <c r="C167" s="3" t="s">
        <v>155</v>
      </c>
      <c r="F167" s="126"/>
    </row>
    <row r="168" spans="2:6">
      <c r="B168" s="214"/>
      <c r="C168" s="23" t="s">
        <v>156</v>
      </c>
      <c r="D168" s="232" t="s">
        <v>157</v>
      </c>
      <c r="E168" s="347"/>
      <c r="F168" s="126"/>
    </row>
    <row r="169" spans="2:6" ht="12" customHeight="1">
      <c r="B169" s="214"/>
      <c r="C169" s="23" t="s">
        <v>154</v>
      </c>
      <c r="D169" s="376" t="s">
        <v>158</v>
      </c>
      <c r="E169" s="377"/>
      <c r="F169" s="126"/>
    </row>
    <row r="170" spans="2:6" ht="11.25" customHeight="1">
      <c r="B170" s="215"/>
      <c r="C170" s="19"/>
      <c r="D170" s="35"/>
      <c r="E170" s="35"/>
      <c r="F170" s="129"/>
    </row>
    <row r="172" spans="2:6">
      <c r="B172" s="213"/>
      <c r="C172" s="14"/>
      <c r="D172" s="33"/>
      <c r="E172" s="33"/>
      <c r="F172" s="125"/>
    </row>
    <row r="173" spans="2:6">
      <c r="B173" s="214"/>
      <c r="C173" s="13" t="s">
        <v>159</v>
      </c>
      <c r="D173" s="34"/>
      <c r="E173" s="34"/>
      <c r="F173" s="126"/>
    </row>
    <row r="174" spans="2:6">
      <c r="B174" s="214">
        <v>1</v>
      </c>
      <c r="C174" s="3" t="s">
        <v>160</v>
      </c>
      <c r="D174" s="374" t="s">
        <v>161</v>
      </c>
      <c r="E174" s="375"/>
      <c r="F174" s="126"/>
    </row>
    <row r="175" spans="2:6" ht="14.45" thickBot="1">
      <c r="B175" s="214"/>
      <c r="C175" s="123"/>
      <c r="D175" s="124"/>
      <c r="E175" s="124"/>
      <c r="F175" s="126"/>
    </row>
    <row r="176" spans="2:6">
      <c r="B176" s="214"/>
      <c r="C176" s="127"/>
      <c r="D176" s="128"/>
      <c r="E176" s="128"/>
      <c r="F176" s="126"/>
    </row>
    <row r="177" spans="1:19" ht="22.9">
      <c r="B177" s="214">
        <v>2</v>
      </c>
      <c r="C177" s="3" t="s">
        <v>162</v>
      </c>
      <c r="D177" s="374" t="s">
        <v>163</v>
      </c>
      <c r="E177" s="375"/>
      <c r="F177" s="126"/>
    </row>
    <row r="178" spans="1:19" ht="14.45" thickBot="1">
      <c r="B178" s="214"/>
      <c r="C178" s="123"/>
      <c r="D178" s="124"/>
      <c r="E178" s="124"/>
      <c r="F178" s="126"/>
    </row>
    <row r="179" spans="1:19">
      <c r="B179" s="214"/>
      <c r="C179" s="127"/>
      <c r="D179" s="128"/>
      <c r="E179" s="128"/>
      <c r="F179" s="126"/>
    </row>
    <row r="180" spans="1:19">
      <c r="B180" s="214">
        <v>3</v>
      </c>
      <c r="C180" s="3" t="s">
        <v>164</v>
      </c>
      <c r="D180" s="123" t="s">
        <v>48</v>
      </c>
      <c r="E180" s="123"/>
      <c r="F180" s="126"/>
    </row>
    <row r="181" spans="1:19">
      <c r="B181" s="214"/>
      <c r="C181" s="23" t="s">
        <v>165</v>
      </c>
      <c r="D181" s="374" t="s">
        <v>166</v>
      </c>
      <c r="E181" s="375"/>
      <c r="F181" s="126"/>
    </row>
    <row r="182" spans="1:19">
      <c r="B182" s="214"/>
      <c r="C182" s="23" t="s">
        <v>167</v>
      </c>
      <c r="D182" s="374" t="s">
        <v>168</v>
      </c>
      <c r="E182" s="375"/>
      <c r="F182" s="126"/>
    </row>
    <row r="183" spans="1:19">
      <c r="B183" s="215"/>
      <c r="C183" s="19"/>
      <c r="D183" s="35"/>
      <c r="E183" s="35"/>
      <c r="F183" s="129"/>
    </row>
    <row r="184" spans="1:19">
      <c r="C184" s="5"/>
    </row>
    <row r="185" spans="1:19" ht="14.45">
      <c r="A185" s="279"/>
      <c r="B185" s="216"/>
      <c r="C185" s="134"/>
      <c r="D185" s="135"/>
      <c r="E185" s="135"/>
      <c r="F185" s="136"/>
      <c r="G185" s="279"/>
      <c r="H185" s="279"/>
      <c r="I185" s="279"/>
      <c r="J185" s="279"/>
      <c r="K185" s="279"/>
      <c r="L185" s="279"/>
      <c r="M185" s="279"/>
      <c r="N185" s="279"/>
      <c r="O185" s="279"/>
      <c r="P185" s="279"/>
      <c r="Q185" s="279"/>
      <c r="R185" s="279"/>
      <c r="S185" s="279"/>
    </row>
    <row r="186" spans="1:19" ht="14.45">
      <c r="A186" s="279"/>
      <c r="B186" s="217"/>
      <c r="C186" s="281" t="s">
        <v>169</v>
      </c>
      <c r="D186" s="282"/>
      <c r="E186" s="282"/>
      <c r="F186" s="137"/>
      <c r="G186" s="279"/>
      <c r="H186" s="279"/>
      <c r="I186" s="279"/>
      <c r="J186" s="279"/>
      <c r="K186" s="279"/>
      <c r="L186" s="279"/>
      <c r="M186" s="279"/>
      <c r="N186" s="279"/>
      <c r="O186" s="279"/>
      <c r="P186" s="279"/>
      <c r="Q186" s="279"/>
      <c r="R186" s="279"/>
      <c r="S186" s="279"/>
    </row>
    <row r="187" spans="1:19" ht="57">
      <c r="A187" s="279"/>
      <c r="B187" s="217"/>
      <c r="C187" s="283" t="s">
        <v>170</v>
      </c>
      <c r="D187" s="284"/>
      <c r="E187" s="280"/>
      <c r="F187" s="137"/>
      <c r="G187" s="279"/>
      <c r="H187" s="279"/>
      <c r="I187" s="279"/>
      <c r="J187" s="279"/>
      <c r="K187" s="279"/>
      <c r="L187" s="279"/>
      <c r="M187" s="279"/>
      <c r="N187" s="279"/>
      <c r="O187" s="279"/>
      <c r="P187" s="279"/>
      <c r="Q187" s="279"/>
      <c r="R187" s="279"/>
      <c r="S187" s="279"/>
    </row>
    <row r="188" spans="1:19" ht="14.45">
      <c r="A188" s="279"/>
      <c r="B188" s="217"/>
      <c r="C188" s="285"/>
      <c r="D188" s="286"/>
      <c r="E188" s="286"/>
      <c r="F188" s="137"/>
      <c r="G188" s="279"/>
      <c r="H188" s="279"/>
      <c r="I188" s="279"/>
      <c r="J188" s="279"/>
      <c r="K188" s="279"/>
      <c r="L188" s="279"/>
      <c r="M188" s="279"/>
      <c r="N188" s="279"/>
      <c r="O188" s="279"/>
      <c r="P188" s="279"/>
      <c r="Q188" s="279"/>
      <c r="R188" s="279"/>
      <c r="S188" s="279"/>
    </row>
    <row r="189" spans="1:19" ht="24">
      <c r="A189" s="279"/>
      <c r="B189" s="217">
        <v>1</v>
      </c>
      <c r="C189" s="287" t="s">
        <v>171</v>
      </c>
      <c r="D189" s="387"/>
      <c r="E189" s="388"/>
      <c r="F189" s="137"/>
      <c r="G189" s="279"/>
      <c r="H189" s="279"/>
      <c r="I189" s="279"/>
      <c r="J189" s="279"/>
      <c r="K189" s="279"/>
      <c r="L189" s="279"/>
      <c r="M189" s="279"/>
      <c r="N189" s="279"/>
      <c r="O189" s="279"/>
      <c r="P189" s="279"/>
      <c r="Q189" s="279"/>
      <c r="R189" s="279"/>
      <c r="S189" s="279"/>
    </row>
    <row r="190" spans="1:19" ht="15" thickBot="1">
      <c r="A190" s="279"/>
      <c r="B190" s="217"/>
      <c r="C190" s="285"/>
      <c r="D190" s="286"/>
      <c r="E190" s="286"/>
      <c r="F190" s="137"/>
      <c r="G190" s="279"/>
      <c r="H190" s="279"/>
      <c r="I190" s="279"/>
      <c r="J190" s="279"/>
      <c r="K190" s="279"/>
      <c r="L190" s="279"/>
      <c r="M190" s="279"/>
      <c r="N190" s="279"/>
      <c r="O190" s="279"/>
      <c r="P190" s="279"/>
      <c r="Q190" s="279"/>
      <c r="R190" s="279"/>
      <c r="S190" s="279"/>
    </row>
    <row r="191" spans="1:19" ht="14.45">
      <c r="A191" s="279"/>
      <c r="B191" s="217"/>
      <c r="C191" s="138"/>
      <c r="D191" s="139"/>
      <c r="E191" s="139"/>
      <c r="F191" s="137"/>
      <c r="G191" s="279"/>
      <c r="H191" s="279"/>
      <c r="I191" s="279"/>
      <c r="J191" s="279"/>
      <c r="K191" s="279"/>
      <c r="L191" s="279"/>
      <c r="M191" s="279"/>
      <c r="N191" s="279"/>
      <c r="O191" s="279"/>
      <c r="P191" s="279"/>
      <c r="Q191" s="279"/>
      <c r="R191" s="279"/>
      <c r="S191" s="279"/>
    </row>
    <row r="192" spans="1:19" ht="61.9" customHeight="1">
      <c r="A192" s="279"/>
      <c r="B192" s="217">
        <v>2</v>
      </c>
      <c r="C192" s="287" t="s">
        <v>172</v>
      </c>
      <c r="D192" s="387" t="s">
        <v>173</v>
      </c>
      <c r="E192" s="388"/>
      <c r="F192" s="137"/>
      <c r="G192" s="279"/>
      <c r="H192" s="279"/>
      <c r="I192" s="279"/>
      <c r="J192" s="279"/>
      <c r="K192" s="279"/>
      <c r="L192" s="279"/>
      <c r="M192" s="279"/>
      <c r="N192" s="279"/>
      <c r="O192" s="279"/>
      <c r="P192" s="279"/>
      <c r="Q192" s="279"/>
      <c r="R192" s="279"/>
      <c r="S192" s="279"/>
    </row>
    <row r="193" spans="1:19" ht="14.45">
      <c r="A193" s="279"/>
      <c r="B193" s="288"/>
      <c r="C193" s="289"/>
      <c r="D193" s="290"/>
      <c r="E193" s="290"/>
      <c r="F193" s="140"/>
      <c r="G193" s="279"/>
      <c r="H193" s="279"/>
      <c r="I193" s="279"/>
      <c r="J193" s="279"/>
      <c r="K193" s="279"/>
      <c r="L193" s="279"/>
      <c r="M193" s="279"/>
      <c r="N193" s="279"/>
      <c r="O193" s="279"/>
      <c r="P193" s="279"/>
      <c r="Q193" s="279"/>
      <c r="R193" s="279"/>
      <c r="S193" s="279"/>
    </row>
    <row r="194" spans="1:19">
      <c r="A194" s="279"/>
      <c r="B194" s="291"/>
      <c r="C194" s="292"/>
      <c r="D194" s="284"/>
      <c r="E194" s="284"/>
      <c r="F194" s="279"/>
      <c r="G194" s="279"/>
      <c r="H194" s="279"/>
      <c r="I194" s="279"/>
      <c r="J194" s="279"/>
      <c r="K194" s="279"/>
      <c r="L194" s="279"/>
      <c r="M194" s="279"/>
      <c r="N194" s="279"/>
      <c r="O194" s="279"/>
      <c r="P194" s="279"/>
      <c r="Q194" s="279"/>
      <c r="R194" s="279"/>
      <c r="S194" s="279"/>
    </row>
    <row r="195" spans="1:19">
      <c r="A195" s="279"/>
      <c r="B195" s="293"/>
      <c r="C195" s="294"/>
      <c r="D195" s="295"/>
      <c r="E195" s="295"/>
      <c r="F195" s="296"/>
      <c r="G195" s="279"/>
      <c r="H195" s="279"/>
      <c r="I195" s="279"/>
      <c r="J195" s="279"/>
      <c r="K195" s="279"/>
      <c r="L195" s="279"/>
      <c r="M195" s="279"/>
      <c r="N195" s="279"/>
      <c r="O195" s="279"/>
      <c r="P195" s="279"/>
      <c r="Q195" s="279"/>
      <c r="R195" s="279"/>
      <c r="S195" s="279"/>
    </row>
    <row r="196" spans="1:19" ht="97.9" customHeight="1">
      <c r="A196" s="279"/>
      <c r="B196" s="217">
        <v>1</v>
      </c>
      <c r="C196" s="297" t="s">
        <v>174</v>
      </c>
      <c r="D196" s="389" t="s">
        <v>175</v>
      </c>
      <c r="E196" s="389"/>
      <c r="F196" s="298"/>
      <c r="G196" s="279"/>
      <c r="H196" s="279"/>
      <c r="I196" s="279"/>
      <c r="J196" s="279"/>
      <c r="K196" s="279"/>
      <c r="L196" s="279"/>
      <c r="M196" s="279"/>
      <c r="N196" s="279"/>
      <c r="O196" s="279"/>
      <c r="P196" s="279"/>
      <c r="Q196" s="279"/>
      <c r="R196" s="279"/>
      <c r="S196" s="279"/>
    </row>
    <row r="197" spans="1:19">
      <c r="A197" s="279"/>
      <c r="B197" s="217"/>
      <c r="C197" s="279"/>
      <c r="D197" s="299"/>
      <c r="E197" s="299"/>
      <c r="F197" s="298"/>
      <c r="G197" s="279"/>
      <c r="H197" s="279"/>
      <c r="I197" s="279"/>
      <c r="J197" s="279"/>
      <c r="K197" s="279"/>
      <c r="L197" s="279"/>
      <c r="M197" s="279"/>
      <c r="N197" s="279"/>
      <c r="O197" s="279"/>
      <c r="P197" s="279"/>
      <c r="Q197" s="279"/>
      <c r="R197" s="279"/>
      <c r="S197" s="279"/>
    </row>
    <row r="198" spans="1:19">
      <c r="A198" s="279"/>
      <c r="B198" s="288"/>
      <c r="C198" s="300"/>
      <c r="D198" s="301"/>
      <c r="E198" s="301"/>
      <c r="F198" s="302"/>
      <c r="G198" s="279"/>
      <c r="H198" s="279"/>
      <c r="I198" s="279"/>
      <c r="J198" s="279"/>
      <c r="K198" s="279"/>
      <c r="L198" s="279"/>
      <c r="M198" s="279"/>
      <c r="N198" s="279"/>
      <c r="O198" s="279"/>
      <c r="P198" s="279"/>
      <c r="Q198" s="279"/>
      <c r="R198" s="279"/>
      <c r="S198" s="279"/>
    </row>
  </sheetData>
  <mergeCells count="48">
    <mergeCell ref="D182:E182"/>
    <mergeCell ref="D189:E189"/>
    <mergeCell ref="D192:E192"/>
    <mergeCell ref="D196:E196"/>
    <mergeCell ref="C4:C5"/>
    <mergeCell ref="E4:F5"/>
    <mergeCell ref="E10:E11"/>
    <mergeCell ref="B63:B68"/>
    <mergeCell ref="B19:B28"/>
    <mergeCell ref="D13:E13"/>
    <mergeCell ref="D16:E16"/>
    <mergeCell ref="D68:E68"/>
    <mergeCell ref="D57:E57"/>
    <mergeCell ref="D54:E54"/>
    <mergeCell ref="D51:E51"/>
    <mergeCell ref="D48:E48"/>
    <mergeCell ref="D29:E29"/>
    <mergeCell ref="D28:E28"/>
    <mergeCell ref="B88:B93"/>
    <mergeCell ref="B9:B13"/>
    <mergeCell ref="B43:B48"/>
    <mergeCell ref="D174:E174"/>
    <mergeCell ref="D157:E157"/>
    <mergeCell ref="D153:E153"/>
    <mergeCell ref="D149:E149"/>
    <mergeCell ref="D145:E145"/>
    <mergeCell ref="D138:E138"/>
    <mergeCell ref="D121:E121"/>
    <mergeCell ref="D118:E118"/>
    <mergeCell ref="D115:E115"/>
    <mergeCell ref="D109:E109"/>
    <mergeCell ref="D106:E106"/>
    <mergeCell ref="D96:E96"/>
    <mergeCell ref="D71:E71"/>
    <mergeCell ref="H6:O7"/>
    <mergeCell ref="D181:E181"/>
    <mergeCell ref="D164:E164"/>
    <mergeCell ref="D169:E169"/>
    <mergeCell ref="D85:E85"/>
    <mergeCell ref="D60:E60"/>
    <mergeCell ref="D124:E124"/>
    <mergeCell ref="D127:E127"/>
    <mergeCell ref="D135:E135"/>
    <mergeCell ref="D132:E132"/>
    <mergeCell ref="D83:E83"/>
    <mergeCell ref="D177:E177"/>
    <mergeCell ref="D103:E103"/>
    <mergeCell ref="D98:E98"/>
  </mergeCells>
  <phoneticPr fontId="15"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sheetPr>
  <dimension ref="A1:I73"/>
  <sheetViews>
    <sheetView zoomScale="80" zoomScaleNormal="80" workbookViewId="0" xr3:uid="{842E5F09-E766-5B8D-85AF-A39847EA96FD}">
      <selection activeCell="K13" sqref="K13"/>
    </sheetView>
  </sheetViews>
  <sheetFormatPr defaultColWidth="10.7109375" defaultRowHeight="14.45"/>
  <cols>
    <col min="3" max="3" width="22.140625" customWidth="1"/>
  </cols>
  <sheetData>
    <row r="1" spans="1:9" ht="15.6">
      <c r="A1" s="303" t="s">
        <v>176</v>
      </c>
      <c r="E1" s="304" t="s">
        <v>177</v>
      </c>
      <c r="F1" s="280"/>
      <c r="G1" s="280"/>
      <c r="H1" s="280"/>
    </row>
    <row r="2" spans="1:9">
      <c r="A2" s="280"/>
      <c r="B2" s="280"/>
      <c r="C2" s="280"/>
      <c r="D2" s="280"/>
      <c r="E2" s="280"/>
      <c r="F2" s="280"/>
      <c r="G2" s="280"/>
      <c r="H2" s="280"/>
    </row>
    <row r="3" spans="1:9">
      <c r="A3" s="305" t="s">
        <v>178</v>
      </c>
      <c r="B3" s="306"/>
      <c r="C3" s="306"/>
      <c r="D3" s="306"/>
      <c r="E3" s="306"/>
      <c r="F3" s="306"/>
      <c r="G3" s="280"/>
      <c r="H3" s="280"/>
    </row>
    <row r="4" spans="1:9">
      <c r="A4" s="307" t="s">
        <v>179</v>
      </c>
      <c r="B4" s="307"/>
      <c r="C4" s="280"/>
      <c r="D4" s="307" t="s">
        <v>180</v>
      </c>
      <c r="E4" s="307"/>
      <c r="F4" s="308"/>
      <c r="G4" s="280"/>
      <c r="H4" s="280"/>
    </row>
    <row r="5" spans="1:9">
      <c r="A5" s="307" t="s">
        <v>181</v>
      </c>
      <c r="B5" s="307"/>
      <c r="C5" s="307"/>
      <c r="D5" s="280"/>
      <c r="E5" s="307"/>
      <c r="F5" s="309"/>
      <c r="G5" s="280"/>
      <c r="H5" s="280"/>
    </row>
    <row r="6" spans="1:9">
      <c r="A6" s="307" t="s">
        <v>182</v>
      </c>
      <c r="B6" s="307"/>
      <c r="C6" s="307"/>
      <c r="D6" s="280"/>
      <c r="E6" s="280"/>
      <c r="F6" s="310"/>
      <c r="G6" s="280"/>
      <c r="H6" s="280"/>
    </row>
    <row r="7" spans="1:9">
      <c r="A7" s="311"/>
      <c r="B7" s="311"/>
      <c r="C7" s="311"/>
      <c r="D7" s="311"/>
      <c r="E7" s="311"/>
      <c r="F7" s="311"/>
      <c r="G7" s="280"/>
      <c r="H7" s="280"/>
    </row>
    <row r="8" spans="1:9" ht="15.6">
      <c r="A8" s="312" t="s">
        <v>183</v>
      </c>
      <c r="B8" s="312"/>
      <c r="C8" s="312"/>
      <c r="D8" s="280"/>
      <c r="E8" s="280"/>
      <c r="F8" s="280"/>
      <c r="G8" s="280"/>
      <c r="H8" s="280"/>
    </row>
    <row r="9" spans="1:9">
      <c r="A9" s="280"/>
      <c r="B9" s="280"/>
      <c r="C9" s="280"/>
      <c r="D9" s="280"/>
      <c r="E9" s="313" t="s">
        <v>184</v>
      </c>
      <c r="F9" s="313"/>
      <c r="G9" s="313"/>
      <c r="H9" s="313"/>
    </row>
    <row r="10" spans="1:9" ht="15" thickBot="1">
      <c r="A10" s="314"/>
      <c r="B10" s="315"/>
      <c r="C10" s="316"/>
      <c r="D10" s="341">
        <v>2014</v>
      </c>
      <c r="E10" s="341">
        <v>2015</v>
      </c>
      <c r="F10" s="342">
        <v>2016</v>
      </c>
      <c r="G10" s="342">
        <v>2017</v>
      </c>
      <c r="H10" s="342">
        <v>2018</v>
      </c>
      <c r="I10" s="65"/>
    </row>
    <row r="11" spans="1:9" ht="15.6">
      <c r="A11" s="317"/>
      <c r="B11" s="318" t="s">
        <v>185</v>
      </c>
      <c r="C11" s="319" t="s">
        <v>186</v>
      </c>
      <c r="D11" s="320">
        <v>7.14</v>
      </c>
      <c r="E11" s="321">
        <v>10.18</v>
      </c>
      <c r="F11" s="340">
        <v>9.19</v>
      </c>
      <c r="G11" s="340">
        <v>9.0534283364193957</v>
      </c>
      <c r="H11" s="340">
        <v>10.72</v>
      </c>
      <c r="I11" s="322">
        <f>ABS((G11-H11)/G11)</f>
        <v>0.18408183084373198</v>
      </c>
    </row>
    <row r="12" spans="1:9" ht="15.6">
      <c r="A12" s="323"/>
      <c r="B12" s="318" t="s">
        <v>187</v>
      </c>
      <c r="C12" s="319" t="s">
        <v>188</v>
      </c>
      <c r="D12" s="320">
        <v>3.7</v>
      </c>
      <c r="E12" s="321">
        <v>3.28</v>
      </c>
      <c r="F12" s="340">
        <v>3.21</v>
      </c>
      <c r="G12" s="340">
        <v>3.2684638594713906</v>
      </c>
      <c r="H12" s="340">
        <v>3.39</v>
      </c>
      <c r="I12" s="322">
        <f t="shared" ref="I12:I22" si="0">ABS((G12-H12)/G12)</f>
        <v>3.7184483523175799E-2</v>
      </c>
    </row>
    <row r="13" spans="1:9" ht="15.6">
      <c r="A13" s="323"/>
      <c r="B13" s="318" t="s">
        <v>189</v>
      </c>
      <c r="C13" s="319" t="s">
        <v>190</v>
      </c>
      <c r="D13" s="320">
        <v>2.33</v>
      </c>
      <c r="E13" s="321">
        <v>3.2</v>
      </c>
      <c r="F13" s="340">
        <v>2.89</v>
      </c>
      <c r="G13" s="340">
        <v>2.6126326300774831</v>
      </c>
      <c r="H13" s="340">
        <v>3.69</v>
      </c>
      <c r="I13" s="322">
        <f t="shared" si="0"/>
        <v>0.41236848897908973</v>
      </c>
    </row>
    <row r="14" spans="1:9" ht="15.6">
      <c r="A14" s="323"/>
      <c r="B14" s="318" t="s">
        <v>191</v>
      </c>
      <c r="C14" s="319" t="s">
        <v>192</v>
      </c>
      <c r="D14" s="320">
        <v>4.9400000000000004</v>
      </c>
      <c r="E14" s="321">
        <v>7.1</v>
      </c>
      <c r="F14" s="340">
        <v>6.41</v>
      </c>
      <c r="G14" s="340">
        <v>6.6647358209690273</v>
      </c>
      <c r="H14" s="340">
        <v>7.09</v>
      </c>
      <c r="I14" s="322">
        <f t="shared" si="0"/>
        <v>6.3808107396091926E-2</v>
      </c>
    </row>
    <row r="15" spans="1:9" ht="15.6">
      <c r="A15" s="323"/>
      <c r="B15" s="318" t="s">
        <v>193</v>
      </c>
      <c r="C15" s="319" t="s">
        <v>194</v>
      </c>
      <c r="D15" s="320">
        <v>6.06</v>
      </c>
      <c r="E15" s="321">
        <v>6.96</v>
      </c>
      <c r="F15" s="340">
        <v>7.91</v>
      </c>
      <c r="G15" s="340">
        <v>7.3840579412128795</v>
      </c>
      <c r="H15" s="340">
        <v>8.4499999999999993</v>
      </c>
      <c r="I15" s="322">
        <f t="shared" si="0"/>
        <v>0.14435721757243306</v>
      </c>
    </row>
    <row r="16" spans="1:9" ht="15.6">
      <c r="A16" s="323"/>
      <c r="B16" s="318" t="s">
        <v>195</v>
      </c>
      <c r="C16" s="319" t="s">
        <v>196</v>
      </c>
      <c r="D16" s="320">
        <v>59.81</v>
      </c>
      <c r="E16" s="321">
        <v>52.16</v>
      </c>
      <c r="F16" s="340">
        <v>54.11</v>
      </c>
      <c r="G16" s="340">
        <v>55.326288830315931</v>
      </c>
      <c r="H16" s="340">
        <v>55.72</v>
      </c>
      <c r="I16" s="322">
        <f t="shared" si="0"/>
        <v>7.1161680641831544E-3</v>
      </c>
    </row>
    <row r="17" spans="1:9" ht="15.6">
      <c r="A17" s="323"/>
      <c r="B17" s="318" t="s">
        <v>197</v>
      </c>
      <c r="C17" s="319" t="s">
        <v>198</v>
      </c>
      <c r="D17" s="320">
        <v>11.81</v>
      </c>
      <c r="E17" s="321">
        <v>9.31</v>
      </c>
      <c r="F17" s="340">
        <v>11.18</v>
      </c>
      <c r="G17" s="340">
        <v>13.559578470225794</v>
      </c>
      <c r="H17" s="340">
        <v>11.99</v>
      </c>
      <c r="I17" s="322">
        <f t="shared" si="0"/>
        <v>0.11575422301454903</v>
      </c>
    </row>
    <row r="18" spans="1:9" ht="15.6">
      <c r="A18" s="317"/>
      <c r="B18" s="318" t="s">
        <v>199</v>
      </c>
      <c r="C18" s="319" t="s">
        <v>200</v>
      </c>
      <c r="D18" s="320">
        <v>8.89</v>
      </c>
      <c r="E18" s="321">
        <v>11.62</v>
      </c>
      <c r="F18" s="340">
        <v>11.73</v>
      </c>
      <c r="G18" s="340">
        <v>11.603943461197746</v>
      </c>
      <c r="H18" s="340">
        <v>12.69</v>
      </c>
      <c r="I18" s="322">
        <f t="shared" si="0"/>
        <v>9.3593746163440211E-2</v>
      </c>
    </row>
    <row r="19" spans="1:9" ht="15.6">
      <c r="A19" s="317"/>
      <c r="B19" s="318" t="s">
        <v>201</v>
      </c>
      <c r="C19" s="319" t="s">
        <v>202</v>
      </c>
      <c r="D19" s="320">
        <v>5.32</v>
      </c>
      <c r="E19" s="321">
        <v>8.6999999999999993</v>
      </c>
      <c r="F19" s="340">
        <v>6.54</v>
      </c>
      <c r="G19" s="340">
        <v>6.3927206245389421</v>
      </c>
      <c r="H19" s="340">
        <v>8.66</v>
      </c>
      <c r="I19" s="322">
        <f t="shared" si="0"/>
        <v>0.35466580015368332</v>
      </c>
    </row>
    <row r="20" spans="1:9" ht="15.6">
      <c r="A20" s="317"/>
      <c r="B20" s="318" t="s">
        <v>203</v>
      </c>
      <c r="C20" s="319" t="s">
        <v>204</v>
      </c>
      <c r="D20" s="320">
        <v>37.56</v>
      </c>
      <c r="E20" s="321">
        <v>43.96</v>
      </c>
      <c r="F20" s="340">
        <v>40.83</v>
      </c>
      <c r="G20" s="340">
        <v>40.86262978538219</v>
      </c>
      <c r="H20" s="340">
        <v>43.91</v>
      </c>
      <c r="I20" s="322">
        <f t="shared" si="0"/>
        <v>7.4575969060805394E-2</v>
      </c>
    </row>
    <row r="21" spans="1:9" ht="15.6">
      <c r="A21" s="317"/>
      <c r="B21" s="318" t="s">
        <v>205</v>
      </c>
      <c r="C21" s="319" t="s">
        <v>206</v>
      </c>
      <c r="D21" s="320">
        <v>42.54</v>
      </c>
      <c r="E21" s="321">
        <v>48.18</v>
      </c>
      <c r="F21" s="340">
        <v>49.79</v>
      </c>
      <c r="G21" s="340">
        <v>54.767557820592693</v>
      </c>
      <c r="H21" s="340">
        <v>55</v>
      </c>
      <c r="I21" s="322">
        <f t="shared" si="0"/>
        <v>4.2441581961485389E-3</v>
      </c>
    </row>
    <row r="22" spans="1:9" ht="15.6">
      <c r="A22" s="317"/>
      <c r="B22" s="318" t="s">
        <v>207</v>
      </c>
      <c r="C22" s="319" t="s">
        <v>208</v>
      </c>
      <c r="D22" s="320">
        <v>34.619999999999997</v>
      </c>
      <c r="E22" s="321">
        <v>36.44</v>
      </c>
      <c r="F22" s="340">
        <v>37.200000000000003</v>
      </c>
      <c r="G22" s="340">
        <v>35.420234778932318</v>
      </c>
      <c r="H22" s="340">
        <v>35.29</v>
      </c>
      <c r="I22" s="322">
        <f t="shared" si="0"/>
        <v>3.6768468573162003E-3</v>
      </c>
    </row>
    <row r="23" spans="1:9">
      <c r="A23" s="311"/>
      <c r="B23" s="311"/>
      <c r="C23" s="311"/>
      <c r="D23" s="280"/>
      <c r="E23" s="280"/>
      <c r="F23" s="280"/>
      <c r="G23" s="280"/>
      <c r="H23" s="280"/>
    </row>
    <row r="24" spans="1:9" ht="15.6">
      <c r="A24" s="312" t="s">
        <v>209</v>
      </c>
      <c r="B24" s="312"/>
      <c r="C24" s="312"/>
      <c r="D24" s="324"/>
      <c r="E24" s="325" t="s">
        <v>210</v>
      </c>
      <c r="F24" s="326" t="s">
        <v>211</v>
      </c>
      <c r="G24" s="280"/>
      <c r="H24" s="280"/>
    </row>
    <row r="25" spans="1:9">
      <c r="A25" s="280"/>
      <c r="B25" s="280"/>
      <c r="C25" s="280"/>
      <c r="D25" s="324"/>
      <c r="E25" s="325" t="s">
        <v>212</v>
      </c>
      <c r="F25" s="327" t="s">
        <v>213</v>
      </c>
      <c r="G25" s="280"/>
      <c r="H25" s="280"/>
    </row>
    <row r="26" spans="1:9">
      <c r="A26" s="280"/>
      <c r="B26" s="280"/>
      <c r="C26" s="324"/>
      <c r="D26" s="324"/>
      <c r="E26" s="325" t="s">
        <v>214</v>
      </c>
      <c r="F26" s="328" t="s">
        <v>215</v>
      </c>
      <c r="G26" s="280"/>
      <c r="H26" s="280"/>
    </row>
    <row r="27" spans="1:9">
      <c r="A27" s="280"/>
      <c r="B27" s="280"/>
      <c r="C27" s="324"/>
      <c r="D27" s="324"/>
      <c r="E27" s="325" t="s">
        <v>216</v>
      </c>
      <c r="F27" s="329" t="s">
        <v>217</v>
      </c>
      <c r="G27" s="280"/>
      <c r="H27" s="280"/>
    </row>
    <row r="28" spans="1:9">
      <c r="A28" s="280"/>
      <c r="B28" s="280"/>
      <c r="C28" s="324"/>
      <c r="D28" s="324"/>
      <c r="E28" s="325"/>
      <c r="F28" s="329"/>
      <c r="G28" s="280"/>
      <c r="H28" s="280"/>
    </row>
    <row r="29" spans="1:9">
      <c r="A29" s="330" t="s">
        <v>218</v>
      </c>
      <c r="B29" s="331"/>
      <c r="C29" s="332" t="s">
        <v>219</v>
      </c>
      <c r="D29" s="343">
        <v>43238</v>
      </c>
      <c r="E29" s="334"/>
      <c r="F29" s="280"/>
      <c r="G29" s="280"/>
      <c r="H29" s="280"/>
    </row>
    <row r="30" spans="1:9">
      <c r="A30" s="331"/>
      <c r="B30" s="331"/>
      <c r="C30" s="335" t="s">
        <v>220</v>
      </c>
      <c r="D30" s="336">
        <v>0</v>
      </c>
      <c r="E30" s="334"/>
      <c r="F30" s="280"/>
      <c r="G30" s="280"/>
      <c r="H30" s="280"/>
    </row>
    <row r="31" spans="1:9">
      <c r="A31" s="331"/>
      <c r="B31" s="331"/>
      <c r="C31" s="337" t="s">
        <v>221</v>
      </c>
      <c r="D31" s="343">
        <v>43238</v>
      </c>
      <c r="E31" s="334"/>
      <c r="F31" s="280"/>
      <c r="G31" s="280"/>
      <c r="H31" s="280"/>
    </row>
    <row r="32" spans="1:9">
      <c r="A32" s="280"/>
      <c r="B32" s="330"/>
      <c r="C32" s="335" t="s">
        <v>220</v>
      </c>
      <c r="D32" s="336">
        <v>0</v>
      </c>
      <c r="E32" s="334"/>
      <c r="F32" s="280"/>
      <c r="G32" s="280"/>
      <c r="H32" s="280"/>
    </row>
    <row r="33" spans="1:8">
      <c r="A33" s="280"/>
      <c r="B33" s="280"/>
      <c r="C33" s="280"/>
      <c r="D33" s="280"/>
      <c r="E33" s="334"/>
      <c r="F33" s="280"/>
      <c r="G33" s="280"/>
      <c r="H33" s="280"/>
    </row>
    <row r="34" spans="1:8">
      <c r="A34" s="330" t="s">
        <v>222</v>
      </c>
      <c r="B34" s="338"/>
      <c r="C34" s="337" t="s">
        <v>223</v>
      </c>
      <c r="D34" s="343">
        <v>43311</v>
      </c>
      <c r="E34" s="334"/>
      <c r="F34" s="280"/>
      <c r="G34" s="280"/>
      <c r="H34" s="280"/>
    </row>
    <row r="35" spans="1:8">
      <c r="A35" s="331"/>
      <c r="B35" s="331"/>
      <c r="C35" s="337" t="s">
        <v>224</v>
      </c>
      <c r="D35" s="343">
        <v>43314</v>
      </c>
      <c r="E35" s="334"/>
      <c r="F35" s="280"/>
      <c r="G35" s="280"/>
      <c r="H35" s="280"/>
    </row>
    <row r="36" spans="1:8">
      <c r="A36" s="331"/>
      <c r="B36" s="331"/>
      <c r="C36" s="335" t="s">
        <v>225</v>
      </c>
      <c r="D36" s="344">
        <v>17</v>
      </c>
      <c r="E36" s="334"/>
      <c r="F36" s="280"/>
      <c r="G36" s="280"/>
      <c r="H36" s="280"/>
    </row>
    <row r="37" spans="1:8">
      <c r="A37" s="331"/>
      <c r="B37" s="331"/>
      <c r="C37" s="337" t="s">
        <v>226</v>
      </c>
      <c r="D37" s="333"/>
      <c r="E37" s="280"/>
      <c r="F37" s="280"/>
      <c r="G37" s="280"/>
      <c r="H37" s="280"/>
    </row>
    <row r="38" spans="1:8">
      <c r="A38" s="309"/>
      <c r="B38" s="280"/>
      <c r="C38" s="280"/>
      <c r="D38" s="280"/>
      <c r="E38" s="280"/>
      <c r="F38" s="280"/>
      <c r="G38" s="280"/>
      <c r="H38" s="280"/>
    </row>
    <row r="39" spans="1:8">
      <c r="A39" s="311"/>
      <c r="B39" s="311"/>
      <c r="C39" s="311"/>
      <c r="D39" s="311"/>
      <c r="E39" s="311"/>
      <c r="F39" s="339"/>
      <c r="G39" s="280"/>
      <c r="H39" s="280"/>
    </row>
    <row r="40" spans="1:8">
      <c r="A40" s="280"/>
      <c r="B40" s="280"/>
      <c r="C40" s="280"/>
      <c r="D40" s="280"/>
      <c r="E40" s="280"/>
      <c r="F40" s="280"/>
      <c r="G40" s="280"/>
      <c r="H40" s="280"/>
    </row>
    <row r="41" spans="1:8">
      <c r="A41" s="280"/>
      <c r="B41" s="280"/>
      <c r="C41" s="280"/>
      <c r="D41" s="280"/>
      <c r="E41" s="280"/>
      <c r="F41" s="280"/>
      <c r="G41" s="280"/>
      <c r="H41" s="280"/>
    </row>
    <row r="42" spans="1:8">
      <c r="A42" s="311"/>
      <c r="B42" s="311"/>
      <c r="C42" s="311"/>
      <c r="D42" s="311"/>
      <c r="E42" s="311"/>
      <c r="F42" s="339"/>
    </row>
    <row r="43" spans="1:8" ht="15.6">
      <c r="A43" s="312" t="s">
        <v>227</v>
      </c>
      <c r="B43" s="312"/>
      <c r="C43" s="280"/>
      <c r="D43" s="280"/>
      <c r="E43" s="280"/>
      <c r="F43" s="280"/>
    </row>
    <row r="44" spans="1:8">
      <c r="A44" s="345"/>
      <c r="B44" s="309"/>
      <c r="C44" s="81" t="s">
        <v>228</v>
      </c>
      <c r="D44" s="81"/>
      <c r="E44" s="81"/>
      <c r="F44" s="280"/>
    </row>
    <row r="45" spans="1:8">
      <c r="A45" s="345"/>
      <c r="B45" s="309"/>
      <c r="C45" s="85"/>
      <c r="D45" s="86" t="s">
        <v>229</v>
      </c>
      <c r="E45" s="86" t="s">
        <v>230</v>
      </c>
      <c r="F45" s="280"/>
    </row>
    <row r="46" spans="1:8">
      <c r="A46" s="309"/>
      <c r="B46" s="309"/>
      <c r="C46" s="82" t="s">
        <v>231</v>
      </c>
      <c r="D46" s="43">
        <v>83</v>
      </c>
      <c r="E46" s="43">
        <v>102</v>
      </c>
      <c r="F46" s="280"/>
    </row>
    <row r="47" spans="1:8">
      <c r="A47" s="309"/>
      <c r="B47" s="309"/>
      <c r="C47" s="84" t="s">
        <v>232</v>
      </c>
      <c r="D47" s="43">
        <v>182</v>
      </c>
      <c r="E47" s="43">
        <v>148</v>
      </c>
      <c r="F47" s="280"/>
    </row>
    <row r="48" spans="1:8">
      <c r="A48" s="393" t="s">
        <v>233</v>
      </c>
      <c r="B48" s="393"/>
      <c r="C48" s="84" t="s">
        <v>234</v>
      </c>
      <c r="D48" s="43">
        <v>189</v>
      </c>
      <c r="E48" s="43">
        <v>181</v>
      </c>
      <c r="F48" s="280"/>
    </row>
    <row r="49" spans="1:6">
      <c r="A49" s="393"/>
      <c r="B49" s="393"/>
      <c r="C49" s="84" t="s">
        <v>235</v>
      </c>
      <c r="D49" s="43">
        <v>236</v>
      </c>
      <c r="E49" s="43">
        <v>319</v>
      </c>
      <c r="F49" s="280"/>
    </row>
    <row r="50" spans="1:6">
      <c r="A50" s="393"/>
      <c r="B50" s="393"/>
      <c r="C50" s="84" t="s">
        <v>236</v>
      </c>
      <c r="D50" s="43">
        <v>273</v>
      </c>
      <c r="E50" s="43">
        <v>295</v>
      </c>
      <c r="F50" s="280"/>
    </row>
    <row r="51" spans="1:6">
      <c r="A51" s="393"/>
      <c r="B51" s="393"/>
      <c r="C51" s="264"/>
      <c r="D51" s="96">
        <f>SUM(D46:D50)</f>
        <v>963</v>
      </c>
      <c r="E51" s="96">
        <f>SUM(E46:E50)</f>
        <v>1045</v>
      </c>
      <c r="F51" s="280"/>
    </row>
    <row r="52" spans="1:6">
      <c r="A52" s="393"/>
      <c r="B52" s="393"/>
      <c r="C52" s="346"/>
      <c r="D52" s="64"/>
      <c r="E52" s="96">
        <f>SUM(D46:E50)</f>
        <v>2008</v>
      </c>
      <c r="F52" s="280"/>
    </row>
    <row r="53" spans="1:6">
      <c r="A53" s="393"/>
      <c r="B53" s="393"/>
      <c r="C53" s="81" t="s">
        <v>237</v>
      </c>
      <c r="D53" s="81"/>
      <c r="E53" s="81"/>
      <c r="F53" s="280"/>
    </row>
    <row r="54" spans="1:6">
      <c r="A54" s="393"/>
      <c r="B54" s="393"/>
      <c r="C54" s="394" t="s">
        <v>238</v>
      </c>
      <c r="D54" s="394"/>
      <c r="E54" s="394"/>
      <c r="F54" s="280"/>
    </row>
    <row r="55" spans="1:6">
      <c r="A55" s="393"/>
      <c r="B55" s="393"/>
      <c r="C55" s="64"/>
      <c r="D55" s="86" t="s">
        <v>229</v>
      </c>
      <c r="E55" s="86" t="s">
        <v>230</v>
      </c>
      <c r="F55" s="280"/>
    </row>
    <row r="56" spans="1:6">
      <c r="A56" s="393"/>
      <c r="B56" s="393"/>
      <c r="C56" s="82" t="s">
        <v>231</v>
      </c>
      <c r="D56" s="83">
        <v>132.22869631471309</v>
      </c>
      <c r="E56" s="83">
        <v>125.77679752977504</v>
      </c>
      <c r="F56" s="280"/>
    </row>
    <row r="57" spans="1:6">
      <c r="A57" s="393"/>
      <c r="B57" s="393"/>
      <c r="C57" s="84" t="s">
        <v>232</v>
      </c>
      <c r="D57" s="83">
        <v>231.88083971608455</v>
      </c>
      <c r="E57" s="83">
        <v>226.07312427316839</v>
      </c>
      <c r="F57" s="280"/>
    </row>
    <row r="58" spans="1:6">
      <c r="A58" s="393"/>
      <c r="B58" s="393"/>
      <c r="C58" s="84" t="s">
        <v>234</v>
      </c>
      <c r="D58" s="83">
        <v>234.96084132012672</v>
      </c>
      <c r="E58" s="83">
        <v>229.92815896058067</v>
      </c>
      <c r="F58" s="280"/>
    </row>
    <row r="59" spans="1:6">
      <c r="A59" s="393"/>
      <c r="B59" s="393"/>
      <c r="C59" s="84" t="s">
        <v>235</v>
      </c>
      <c r="D59" s="83">
        <v>240.98496210450335</v>
      </c>
      <c r="E59" s="83">
        <v>223.49135822272126</v>
      </c>
      <c r="F59" s="280"/>
    </row>
    <row r="60" spans="1:6">
      <c r="A60" s="393"/>
      <c r="B60" s="393"/>
      <c r="C60" s="84" t="s">
        <v>236</v>
      </c>
      <c r="D60" s="83">
        <v>185.17251473713759</v>
      </c>
      <c r="E60" s="83">
        <v>177.50270682118941</v>
      </c>
      <c r="F60" s="280"/>
    </row>
    <row r="61" spans="1:6">
      <c r="A61" s="393"/>
      <c r="B61" s="393"/>
      <c r="C61" s="64"/>
      <c r="D61" s="96">
        <v>1025.2278541925652</v>
      </c>
      <c r="E61" s="96">
        <v>982.77214580743475</v>
      </c>
      <c r="F61" s="280"/>
    </row>
    <row r="62" spans="1:6">
      <c r="A62" s="393"/>
      <c r="B62" s="393"/>
      <c r="C62" s="64"/>
      <c r="D62" s="87"/>
      <c r="E62" s="96">
        <v>2008</v>
      </c>
      <c r="F62" s="280"/>
    </row>
    <row r="63" spans="1:6">
      <c r="A63" s="309"/>
      <c r="B63" s="309"/>
      <c r="C63" s="81" t="s">
        <v>239</v>
      </c>
      <c r="D63" s="81"/>
      <c r="E63" s="81"/>
      <c r="F63" s="280"/>
    </row>
    <row r="64" spans="1:6">
      <c r="A64" s="309"/>
      <c r="B64" s="309"/>
      <c r="C64" s="395" t="s">
        <v>240</v>
      </c>
      <c r="D64" s="395"/>
      <c r="E64" s="395"/>
      <c r="F64" s="280"/>
    </row>
    <row r="65" spans="1:6">
      <c r="A65" s="309"/>
      <c r="B65" s="309"/>
      <c r="C65" s="395"/>
      <c r="D65" s="395"/>
      <c r="E65" s="395"/>
      <c r="F65" s="280"/>
    </row>
    <row r="66" spans="1:6">
      <c r="A66" s="309"/>
      <c r="B66" s="309"/>
      <c r="C66" s="395"/>
      <c r="D66" s="395"/>
      <c r="E66" s="395"/>
      <c r="F66" s="280"/>
    </row>
    <row r="67" spans="1:6">
      <c r="A67" s="309"/>
      <c r="B67" s="309"/>
      <c r="C67" s="85"/>
      <c r="D67" s="86" t="s">
        <v>229</v>
      </c>
      <c r="E67" s="86" t="s">
        <v>230</v>
      </c>
      <c r="F67" s="280"/>
    </row>
    <row r="68" spans="1:6">
      <c r="A68" s="309"/>
      <c r="B68" s="309"/>
      <c r="C68" s="82" t="s">
        <v>231</v>
      </c>
      <c r="D68" s="111">
        <v>-0.37229964211055611</v>
      </c>
      <c r="E68" s="111">
        <v>-0.18903961618315474</v>
      </c>
      <c r="F68" s="280"/>
    </row>
    <row r="69" spans="1:6">
      <c r="A69" s="309"/>
      <c r="B69" s="309"/>
      <c r="C69" s="84" t="s">
        <v>232</v>
      </c>
      <c r="D69" s="111">
        <v>-0.21511410678501411</v>
      </c>
      <c r="E69" s="111">
        <v>-0.34534456284521098</v>
      </c>
      <c r="F69" s="280"/>
    </row>
    <row r="70" spans="1:6">
      <c r="A70" s="309"/>
      <c r="B70" s="309"/>
      <c r="C70" s="84" t="s">
        <v>234</v>
      </c>
      <c r="D70" s="111">
        <v>-0.19561064329654201</v>
      </c>
      <c r="E70" s="111">
        <v>-0.2127975937430483</v>
      </c>
      <c r="F70" s="280"/>
    </row>
    <row r="71" spans="1:6">
      <c r="A71" s="309"/>
      <c r="B71" s="309"/>
      <c r="C71" s="84" t="s">
        <v>235</v>
      </c>
      <c r="D71" s="111">
        <v>-2.0685780809599312E-2</v>
      </c>
      <c r="E71" s="111">
        <v>0.42734825425374701</v>
      </c>
      <c r="F71" s="280"/>
    </row>
    <row r="72" spans="1:6">
      <c r="A72" s="309"/>
      <c r="B72" s="309"/>
      <c r="C72" s="84" t="s">
        <v>236</v>
      </c>
      <c r="D72" s="111">
        <v>0.47430087228408752</v>
      </c>
      <c r="E72" s="111">
        <v>0.66194648680582457</v>
      </c>
      <c r="F72" s="280"/>
    </row>
    <row r="73" spans="1:6">
      <c r="A73" s="309"/>
      <c r="B73" s="309"/>
      <c r="C73" s="346"/>
      <c r="D73" s="265">
        <v>-6.069660899095821E-2</v>
      </c>
      <c r="E73" s="265">
        <v>6.3318699515480803E-2</v>
      </c>
      <c r="F73" s="280"/>
    </row>
  </sheetData>
  <mergeCells count="3">
    <mergeCell ref="A48:B62"/>
    <mergeCell ref="C54:E54"/>
    <mergeCell ref="C64:E66"/>
  </mergeCells>
  <conditionalFormatting sqref="I11:I22">
    <cfRule type="cellIs" dxfId="70" priority="9" operator="greaterThan">
      <formula>0.3</formula>
    </cfRule>
  </conditionalFormatting>
  <conditionalFormatting sqref="D68:D72">
    <cfRule type="cellIs" dxfId="69" priority="7" operator="lessThan">
      <formula>-0.1</formula>
    </cfRule>
    <cfRule type="cellIs" dxfId="68" priority="8" operator="greaterThan">
      <formula>0.1</formula>
    </cfRule>
  </conditionalFormatting>
  <conditionalFormatting sqref="E68:E72">
    <cfRule type="cellIs" dxfId="67" priority="3" operator="lessThan">
      <formula>-0.1</formula>
    </cfRule>
    <cfRule type="cellIs" dxfId="66" priority="4" operator="greaterThan">
      <formula>0.1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sheetPr>
  <dimension ref="B2:G62"/>
  <sheetViews>
    <sheetView showGridLines="0" topLeftCell="A7" workbookViewId="0" xr3:uid="{51F8DEE0-4D01-5F28-A812-FC0BD7CAC4A5}">
      <selection activeCell="H35" sqref="H35"/>
    </sheetView>
  </sheetViews>
  <sheetFormatPr defaultColWidth="8.7109375" defaultRowHeight="14.45"/>
  <cols>
    <col min="1" max="1" width="6.28515625" customWidth="1"/>
    <col min="2" max="2" width="5.7109375" style="64" customWidth="1"/>
    <col min="3" max="3" width="49" customWidth="1"/>
    <col min="4" max="4" width="7.42578125" customWidth="1"/>
    <col min="5" max="5" width="7.7109375" customWidth="1"/>
    <col min="6" max="6" width="53.42578125" customWidth="1"/>
    <col min="7" max="7" width="5.7109375" customWidth="1"/>
  </cols>
  <sheetData>
    <row r="2" spans="2:7" ht="13.9" customHeight="1">
      <c r="C2" s="201" t="s">
        <v>241</v>
      </c>
      <c r="D2" s="391" t="s">
        <v>46</v>
      </c>
      <c r="E2" s="391"/>
    </row>
    <row r="3" spans="2:7">
      <c r="C3" s="4"/>
      <c r="D3" s="391"/>
      <c r="E3" s="391"/>
    </row>
    <row r="4" spans="2:7">
      <c r="C4" s="6"/>
    </row>
    <row r="5" spans="2:7">
      <c r="B5" s="222"/>
      <c r="C5" s="14"/>
      <c r="D5" s="33"/>
      <c r="E5" s="33"/>
      <c r="F5" s="25"/>
      <c r="G5" s="16"/>
    </row>
    <row r="6" spans="2:7" ht="15" thickBot="1">
      <c r="B6" s="223"/>
      <c r="C6" s="13" t="s">
        <v>10</v>
      </c>
      <c r="D6" s="34"/>
      <c r="E6" s="34"/>
      <c r="G6" s="17"/>
    </row>
    <row r="7" spans="2:7" ht="57">
      <c r="B7" s="214">
        <v>1</v>
      </c>
      <c r="C7" s="3" t="s">
        <v>242</v>
      </c>
      <c r="D7" s="400" t="s">
        <v>243</v>
      </c>
      <c r="E7" s="400"/>
      <c r="F7" s="400"/>
      <c r="G7" s="17"/>
    </row>
    <row r="8" spans="2:7" ht="15" thickBot="1">
      <c r="B8" s="223"/>
      <c r="G8" s="17"/>
    </row>
    <row r="9" spans="2:7">
      <c r="B9" s="223"/>
      <c r="C9" s="22"/>
      <c r="D9" s="30"/>
      <c r="E9" s="30"/>
      <c r="F9" s="22"/>
      <c r="G9" s="17"/>
    </row>
    <row r="10" spans="2:7" ht="22.9">
      <c r="B10" s="214">
        <v>2</v>
      </c>
      <c r="C10" s="3" t="s">
        <v>244</v>
      </c>
      <c r="G10" s="17"/>
    </row>
    <row r="11" spans="2:7">
      <c r="B11" s="223"/>
      <c r="C11" s="5" t="s">
        <v>145</v>
      </c>
      <c r="D11" s="43" t="s">
        <v>61</v>
      </c>
      <c r="G11" s="17"/>
    </row>
    <row r="12" spans="2:7">
      <c r="B12" s="223"/>
      <c r="C12" s="5" t="s">
        <v>114</v>
      </c>
      <c r="D12" s="43"/>
      <c r="G12" s="17"/>
    </row>
    <row r="13" spans="2:7">
      <c r="B13" s="223"/>
      <c r="G13" s="17"/>
    </row>
    <row r="14" spans="2:7" ht="38.25" customHeight="1">
      <c r="B14" s="223"/>
      <c r="C14" s="42" t="s">
        <v>245</v>
      </c>
      <c r="D14" s="39" t="s">
        <v>246</v>
      </c>
      <c r="E14" s="38" t="s">
        <v>247</v>
      </c>
      <c r="F14" s="38" t="s">
        <v>248</v>
      </c>
      <c r="G14" s="17"/>
    </row>
    <row r="15" spans="2:7" ht="36">
      <c r="B15" s="223"/>
      <c r="C15" s="41"/>
      <c r="D15" s="348" t="s">
        <v>249</v>
      </c>
      <c r="E15" s="349" t="s">
        <v>250</v>
      </c>
      <c r="F15" s="350" t="s">
        <v>251</v>
      </c>
      <c r="G15" s="17"/>
    </row>
    <row r="16" spans="2:7" ht="24">
      <c r="B16" s="223"/>
      <c r="C16" s="40"/>
      <c r="D16" s="348" t="s">
        <v>252</v>
      </c>
      <c r="E16" s="349" t="s">
        <v>253</v>
      </c>
      <c r="F16" s="351" t="s">
        <v>254</v>
      </c>
      <c r="G16" s="17"/>
    </row>
    <row r="17" spans="2:7" ht="24">
      <c r="B17" s="223"/>
      <c r="C17" s="40"/>
      <c r="D17" s="348" t="s">
        <v>255</v>
      </c>
      <c r="E17" s="349" t="s">
        <v>256</v>
      </c>
      <c r="F17" s="352" t="s">
        <v>257</v>
      </c>
      <c r="G17" s="17"/>
    </row>
    <row r="18" spans="2:7">
      <c r="B18" s="223"/>
      <c r="C18" s="40"/>
      <c r="D18" s="358"/>
      <c r="E18" s="359"/>
      <c r="F18" s="360"/>
      <c r="G18" s="17"/>
    </row>
    <row r="19" spans="2:7">
      <c r="B19" s="223"/>
      <c r="C19" s="40"/>
      <c r="D19" s="401" t="s">
        <v>258</v>
      </c>
      <c r="E19" s="396" t="s">
        <v>259</v>
      </c>
      <c r="F19" s="397" t="s">
        <v>260</v>
      </c>
      <c r="G19" s="17"/>
    </row>
    <row r="20" spans="2:7">
      <c r="B20" s="223"/>
      <c r="C20" s="40"/>
      <c r="D20" s="401"/>
      <c r="E20" s="396"/>
      <c r="F20" s="398"/>
      <c r="G20" s="17"/>
    </row>
    <row r="21" spans="2:7">
      <c r="B21" s="223"/>
      <c r="C21" s="40"/>
      <c r="D21" s="401"/>
      <c r="E21" s="396"/>
      <c r="F21" s="398"/>
      <c r="G21" s="17"/>
    </row>
    <row r="22" spans="2:7">
      <c r="B22" s="223"/>
      <c r="D22" s="401"/>
      <c r="E22" s="396"/>
      <c r="F22" s="398"/>
      <c r="G22" s="17"/>
    </row>
    <row r="23" spans="2:7">
      <c r="B23" s="223"/>
      <c r="D23" s="396" t="s">
        <v>261</v>
      </c>
      <c r="E23" s="396" t="s">
        <v>262</v>
      </c>
      <c r="F23" s="397" t="s">
        <v>263</v>
      </c>
      <c r="G23" s="17"/>
    </row>
    <row r="24" spans="2:7">
      <c r="B24" s="223"/>
      <c r="D24" s="396"/>
      <c r="E24" s="396"/>
      <c r="F24" s="398"/>
      <c r="G24" s="17"/>
    </row>
    <row r="25" spans="2:7">
      <c r="B25" s="223"/>
      <c r="D25" s="396"/>
      <c r="E25" s="396"/>
      <c r="F25" s="398"/>
      <c r="G25" s="17"/>
    </row>
    <row r="26" spans="2:7">
      <c r="B26" s="223"/>
      <c r="D26" s="396"/>
      <c r="E26" s="396"/>
      <c r="F26" s="398"/>
      <c r="G26" s="17"/>
    </row>
    <row r="27" spans="2:7">
      <c r="B27" s="223"/>
      <c r="D27" s="396" t="s">
        <v>264</v>
      </c>
      <c r="E27" s="396" t="s">
        <v>265</v>
      </c>
      <c r="F27" s="399" t="s">
        <v>266</v>
      </c>
      <c r="G27" s="17"/>
    </row>
    <row r="28" spans="2:7">
      <c r="B28" s="223"/>
      <c r="D28" s="396"/>
      <c r="E28" s="396"/>
      <c r="F28" s="399"/>
      <c r="G28" s="17"/>
    </row>
    <row r="29" spans="2:7">
      <c r="B29" s="223"/>
      <c r="D29" s="396"/>
      <c r="E29" s="396"/>
      <c r="F29" s="399"/>
      <c r="G29" s="17"/>
    </row>
    <row r="30" spans="2:7">
      <c r="B30" s="223"/>
      <c r="D30" s="396"/>
      <c r="E30" s="396"/>
      <c r="F30" s="399"/>
      <c r="G30" s="17"/>
    </row>
    <row r="31" spans="2:7" ht="14.45" customHeight="1">
      <c r="B31" s="223"/>
      <c r="D31" s="232"/>
      <c r="E31" s="122"/>
      <c r="F31" s="122"/>
      <c r="G31" s="17"/>
    </row>
    <row r="32" spans="2:7" ht="49.9" customHeight="1">
      <c r="B32" s="223"/>
      <c r="D32" s="365"/>
      <c r="E32" s="366"/>
      <c r="F32" s="366" t="s">
        <v>267</v>
      </c>
      <c r="G32" s="17"/>
    </row>
    <row r="33" spans="2:7">
      <c r="B33" s="223"/>
      <c r="D33" s="348" t="s">
        <v>268</v>
      </c>
      <c r="E33" s="348" t="s">
        <v>269</v>
      </c>
      <c r="F33" s="351" t="s">
        <v>270</v>
      </c>
      <c r="G33" s="17"/>
    </row>
    <row r="34" spans="2:7">
      <c r="B34" s="223"/>
      <c r="D34" s="348" t="s">
        <v>271</v>
      </c>
      <c r="E34" s="348" t="s">
        <v>272</v>
      </c>
      <c r="F34" s="352" t="s">
        <v>273</v>
      </c>
      <c r="G34" s="17"/>
    </row>
    <row r="35" spans="2:7">
      <c r="B35" s="223"/>
      <c r="D35" s="348" t="s">
        <v>274</v>
      </c>
      <c r="E35" s="348" t="s">
        <v>275</v>
      </c>
      <c r="F35" s="354" t="s">
        <v>276</v>
      </c>
      <c r="G35" s="17"/>
    </row>
    <row r="36" spans="2:7" ht="24">
      <c r="B36" s="223"/>
      <c r="D36" s="348" t="s">
        <v>277</v>
      </c>
      <c r="E36" s="348" t="s">
        <v>278</v>
      </c>
      <c r="F36" s="354" t="s">
        <v>279</v>
      </c>
      <c r="G36" s="17"/>
    </row>
    <row r="37" spans="2:7">
      <c r="B37" s="223"/>
      <c r="D37" s="348" t="s">
        <v>280</v>
      </c>
      <c r="E37" s="348" t="s">
        <v>281</v>
      </c>
      <c r="F37" s="354" t="s">
        <v>282</v>
      </c>
      <c r="G37" s="17"/>
    </row>
    <row r="38" spans="2:7">
      <c r="B38" s="223"/>
      <c r="D38" s="348" t="s">
        <v>283</v>
      </c>
      <c r="E38" s="348" t="s">
        <v>284</v>
      </c>
      <c r="F38" s="354" t="s">
        <v>285</v>
      </c>
      <c r="G38" s="17"/>
    </row>
    <row r="39" spans="2:7" ht="24">
      <c r="B39" s="223"/>
      <c r="D39" s="348" t="s">
        <v>286</v>
      </c>
      <c r="E39" s="348" t="s">
        <v>287</v>
      </c>
      <c r="F39" s="355" t="s">
        <v>288</v>
      </c>
      <c r="G39" s="17"/>
    </row>
    <row r="40" spans="2:7">
      <c r="B40" s="223"/>
      <c r="D40" s="356" t="s">
        <v>289</v>
      </c>
      <c r="E40" s="356" t="s">
        <v>290</v>
      </c>
      <c r="F40" s="357" t="s">
        <v>291</v>
      </c>
      <c r="G40" s="17"/>
    </row>
    <row r="41" spans="2:7">
      <c r="B41" s="224"/>
      <c r="C41" s="26"/>
      <c r="D41" s="356" t="s">
        <v>292</v>
      </c>
      <c r="E41" s="356" t="s">
        <v>293</v>
      </c>
      <c r="F41" s="350" t="s">
        <v>294</v>
      </c>
      <c r="G41" s="20"/>
    </row>
    <row r="42" spans="2:7">
      <c r="D42" s="356" t="s">
        <v>295</v>
      </c>
      <c r="E42" s="356" t="s">
        <v>296</v>
      </c>
      <c r="F42" s="357" t="s">
        <v>297</v>
      </c>
    </row>
    <row r="44" spans="2:7">
      <c r="D44" s="363" t="s">
        <v>16</v>
      </c>
      <c r="E44" s="363" t="s">
        <v>298</v>
      </c>
      <c r="F44" s="350" t="s">
        <v>299</v>
      </c>
    </row>
    <row r="46" spans="2:7">
      <c r="D46" s="363" t="s">
        <v>300</v>
      </c>
      <c r="E46" s="363" t="s">
        <v>301</v>
      </c>
      <c r="F46" s="350" t="s">
        <v>302</v>
      </c>
    </row>
    <row r="47" spans="2:7" ht="14.45" hidden="1" customHeight="1">
      <c r="D47" s="363"/>
      <c r="E47" s="363"/>
      <c r="F47" s="350"/>
    </row>
    <row r="48" spans="2:7" ht="14.45" hidden="1" customHeight="1">
      <c r="D48" s="363"/>
      <c r="E48" s="363"/>
      <c r="F48" s="350"/>
    </row>
    <row r="49" spans="4:6" ht="14.45" hidden="1" customHeight="1">
      <c r="D49" s="363"/>
      <c r="E49" s="363"/>
      <c r="F49" s="350"/>
    </row>
    <row r="50" spans="4:6" ht="14.45" hidden="1" customHeight="1">
      <c r="D50" s="363"/>
      <c r="E50" s="363"/>
      <c r="F50" s="350"/>
    </row>
    <row r="51" spans="4:6" ht="14.45" hidden="1" customHeight="1">
      <c r="D51" s="363"/>
      <c r="E51" s="363"/>
      <c r="F51" s="350"/>
    </row>
    <row r="52" spans="4:6" ht="14.45" hidden="1" customHeight="1">
      <c r="D52" s="363"/>
      <c r="E52" s="363"/>
      <c r="F52" s="350"/>
    </row>
    <row r="53" spans="4:6">
      <c r="D53" s="363" t="s">
        <v>303</v>
      </c>
      <c r="E53" s="363" t="s">
        <v>304</v>
      </c>
      <c r="F53" s="350" t="s">
        <v>305</v>
      </c>
    </row>
    <row r="54" spans="4:6">
      <c r="D54" s="363" t="s">
        <v>306</v>
      </c>
      <c r="E54" s="363" t="s">
        <v>307</v>
      </c>
      <c r="F54" s="350" t="s">
        <v>308</v>
      </c>
    </row>
    <row r="56" spans="4:6">
      <c r="D56" s="363" t="s">
        <v>309</v>
      </c>
      <c r="E56" s="363" t="s">
        <v>310</v>
      </c>
      <c r="F56" s="350" t="s">
        <v>311</v>
      </c>
    </row>
    <row r="58" spans="4:6" ht="24">
      <c r="D58" s="353" t="s">
        <v>312</v>
      </c>
      <c r="E58" s="353" t="s">
        <v>313</v>
      </c>
      <c r="F58" s="361" t="s">
        <v>314</v>
      </c>
    </row>
    <row r="59" spans="4:6">
      <c r="D59" s="314"/>
      <c r="E59" s="314"/>
      <c r="F59" s="65"/>
    </row>
    <row r="60" spans="4:6">
      <c r="D60" s="353" t="s">
        <v>315</v>
      </c>
      <c r="E60" s="353" t="s">
        <v>316</v>
      </c>
      <c r="F60" s="362" t="s">
        <v>317</v>
      </c>
    </row>
    <row r="62" spans="4:6" ht="28.15" customHeight="1">
      <c r="D62" s="363" t="s">
        <v>318</v>
      </c>
      <c r="E62" s="363" t="s">
        <v>319</v>
      </c>
      <c r="F62" s="364" t="s">
        <v>320</v>
      </c>
    </row>
  </sheetData>
  <mergeCells count="11">
    <mergeCell ref="D2:E3"/>
    <mergeCell ref="D7:F7"/>
    <mergeCell ref="D19:D22"/>
    <mergeCell ref="E19:E22"/>
    <mergeCell ref="F19:F22"/>
    <mergeCell ref="D23:D26"/>
    <mergeCell ref="E23:E26"/>
    <mergeCell ref="F23:F26"/>
    <mergeCell ref="D27:D30"/>
    <mergeCell ref="E27:E30"/>
    <mergeCell ref="F27:F30"/>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sheetPr>
  <dimension ref="A2:Y45"/>
  <sheetViews>
    <sheetView showGridLines="0" workbookViewId="0" xr3:uid="{F9CF3CF3-643B-5BE6-8B46-32C596A47465}">
      <selection activeCell="B45" sqref="B45:P45"/>
    </sheetView>
  </sheetViews>
  <sheetFormatPr defaultColWidth="9.140625" defaultRowHeight="11.45"/>
  <cols>
    <col min="1" max="1" width="8" style="46" customWidth="1"/>
    <col min="2" max="2" width="34.7109375" style="46" customWidth="1"/>
    <col min="3" max="4" width="3" style="46" customWidth="1"/>
    <col min="5" max="5" width="3.7109375" style="46" customWidth="1"/>
    <col min="6" max="12" width="3" style="46" customWidth="1"/>
    <col min="13" max="13" width="10" style="46" customWidth="1"/>
    <col min="14" max="15" width="7.7109375" style="46" customWidth="1"/>
    <col min="16" max="16" width="11.140625" style="46" bestFit="1" customWidth="1"/>
    <col min="17" max="18" width="11.140625" style="46" customWidth="1"/>
    <col min="19" max="19" width="15.7109375" style="46" customWidth="1"/>
    <col min="20" max="20" width="11.7109375" style="46" customWidth="1"/>
    <col min="21" max="21" width="19.7109375" style="46" customWidth="1"/>
    <col min="22" max="22" width="18" style="46" customWidth="1"/>
    <col min="23" max="25" width="11.7109375" style="46" customWidth="1"/>
    <col min="26" max="16384" width="9.140625" style="46"/>
  </cols>
  <sheetData>
    <row r="2" spans="1:25" ht="13.15" customHeight="1">
      <c r="B2" s="1" t="s">
        <v>321</v>
      </c>
      <c r="H2" s="391" t="s">
        <v>46</v>
      </c>
      <c r="I2" s="391"/>
      <c r="J2" s="391"/>
      <c r="P2" s="427" t="s">
        <v>322</v>
      </c>
      <c r="Q2" s="427"/>
      <c r="R2" s="427"/>
      <c r="S2" s="427"/>
      <c r="T2" s="427"/>
      <c r="U2" s="427"/>
      <c r="V2" s="427"/>
      <c r="W2" s="142"/>
    </row>
    <row r="3" spans="1:25" ht="12">
      <c r="H3" s="391"/>
      <c r="I3" s="391"/>
      <c r="J3" s="391"/>
      <c r="P3" s="427"/>
      <c r="Q3" s="427"/>
      <c r="R3" s="427"/>
      <c r="S3" s="427"/>
      <c r="T3" s="427"/>
      <c r="U3" s="427"/>
      <c r="V3" s="427"/>
      <c r="W3" s="142"/>
    </row>
    <row r="4" spans="1:25" ht="12">
      <c r="H4" s="391"/>
      <c r="I4" s="391"/>
      <c r="J4" s="391"/>
      <c r="P4" s="427"/>
      <c r="Q4" s="427"/>
      <c r="R4" s="427"/>
      <c r="S4" s="427"/>
      <c r="T4" s="427"/>
      <c r="U4" s="427"/>
      <c r="V4" s="427"/>
      <c r="W4" s="142"/>
    </row>
    <row r="6" spans="1:25" s="11" customFormat="1" ht="37.15" customHeight="1">
      <c r="B6" s="409" t="s">
        <v>323</v>
      </c>
      <c r="C6" s="428" t="s">
        <v>324</v>
      </c>
      <c r="D6" s="429"/>
      <c r="E6" s="429"/>
      <c r="F6" s="429"/>
      <c r="G6" s="429"/>
      <c r="H6" s="430"/>
      <c r="I6" s="408" t="s">
        <v>325</v>
      </c>
      <c r="J6" s="408"/>
      <c r="K6" s="408"/>
      <c r="L6" s="424" t="s">
        <v>326</v>
      </c>
      <c r="M6" s="412" t="s">
        <v>17</v>
      </c>
      <c r="N6" s="413"/>
      <c r="O6" s="414"/>
      <c r="P6" s="418" t="s">
        <v>327</v>
      </c>
      <c r="Q6" s="419"/>
      <c r="R6" s="420"/>
      <c r="S6" s="433" t="s">
        <v>328</v>
      </c>
      <c r="T6" s="434"/>
      <c r="U6" s="434"/>
      <c r="V6" s="434"/>
      <c r="W6" s="434"/>
      <c r="X6" s="434"/>
      <c r="Y6" s="435"/>
    </row>
    <row r="7" spans="1:25" s="11" customFormat="1" ht="37.5" customHeight="1">
      <c r="B7" s="410"/>
      <c r="C7" s="428" t="s">
        <v>329</v>
      </c>
      <c r="D7" s="429"/>
      <c r="E7" s="430"/>
      <c r="F7" s="428" t="s">
        <v>330</v>
      </c>
      <c r="G7" s="429"/>
      <c r="H7" s="430"/>
      <c r="I7" s="431" t="s">
        <v>331</v>
      </c>
      <c r="J7" s="408"/>
      <c r="K7" s="432"/>
      <c r="L7" s="425"/>
      <c r="M7" s="415"/>
      <c r="N7" s="416"/>
      <c r="O7" s="417"/>
      <c r="P7" s="421"/>
      <c r="Q7" s="422"/>
      <c r="R7" s="423"/>
      <c r="S7" s="436"/>
      <c r="T7" s="437"/>
      <c r="U7" s="437"/>
      <c r="V7" s="437"/>
      <c r="W7" s="437"/>
      <c r="X7" s="437"/>
      <c r="Y7" s="438"/>
    </row>
    <row r="8" spans="1:25" s="11" customFormat="1" ht="101.25" customHeight="1">
      <c r="B8" s="411"/>
      <c r="C8" s="209" t="s">
        <v>332</v>
      </c>
      <c r="D8" s="210" t="s">
        <v>333</v>
      </c>
      <c r="E8" s="211" t="s">
        <v>334</v>
      </c>
      <c r="F8" s="209" t="s">
        <v>335</v>
      </c>
      <c r="G8" s="210" t="s">
        <v>106</v>
      </c>
      <c r="H8" s="211" t="s">
        <v>334</v>
      </c>
      <c r="I8" s="206" t="s">
        <v>336</v>
      </c>
      <c r="J8" s="207" t="s">
        <v>337</v>
      </c>
      <c r="K8" s="208" t="s">
        <v>334</v>
      </c>
      <c r="L8" s="426"/>
      <c r="M8" s="269" t="s">
        <v>338</v>
      </c>
      <c r="N8" s="270" t="s">
        <v>339</v>
      </c>
      <c r="O8" s="270" t="s">
        <v>340</v>
      </c>
      <c r="P8" s="271" t="s">
        <v>341</v>
      </c>
      <c r="Q8" s="276" t="s">
        <v>342</v>
      </c>
      <c r="R8" s="276" t="s">
        <v>343</v>
      </c>
      <c r="S8" s="272" t="s">
        <v>344</v>
      </c>
      <c r="T8" s="272" t="s">
        <v>345</v>
      </c>
      <c r="U8" s="273" t="s">
        <v>346</v>
      </c>
      <c r="V8" s="273" t="s">
        <v>347</v>
      </c>
      <c r="W8" s="273" t="s">
        <v>348</v>
      </c>
      <c r="X8" s="273" t="s">
        <v>349</v>
      </c>
      <c r="Y8" s="273" t="s">
        <v>350</v>
      </c>
    </row>
    <row r="9" spans="1:25" ht="57">
      <c r="A9" s="73"/>
      <c r="B9" s="406" t="s">
        <v>351</v>
      </c>
      <c r="C9" s="407"/>
      <c r="D9" s="407"/>
      <c r="E9" s="407"/>
      <c r="F9" s="407"/>
      <c r="G9" s="407"/>
      <c r="H9" s="407"/>
      <c r="I9" s="407"/>
      <c r="J9" s="407"/>
      <c r="K9" s="407"/>
      <c r="L9" s="407"/>
      <c r="M9" s="268"/>
      <c r="N9" s="268"/>
      <c r="O9" s="268"/>
      <c r="P9" s="218"/>
      <c r="Q9" s="218"/>
      <c r="R9" s="218"/>
      <c r="S9" s="219"/>
      <c r="T9" s="219"/>
      <c r="U9" s="225" t="s">
        <v>352</v>
      </c>
      <c r="V9" s="225" t="s">
        <v>353</v>
      </c>
      <c r="W9" s="219"/>
      <c r="X9" s="219"/>
      <c r="Y9" s="220"/>
    </row>
    <row r="10" spans="1:25">
      <c r="A10" s="143">
        <v>1</v>
      </c>
      <c r="B10" s="226"/>
      <c r="C10" s="227"/>
      <c r="D10" s="227"/>
      <c r="E10" s="227"/>
      <c r="F10" s="227"/>
      <c r="G10" s="227"/>
      <c r="H10" s="227"/>
      <c r="I10" s="228"/>
      <c r="J10" s="228"/>
      <c r="K10" s="228"/>
      <c r="L10" s="229"/>
      <c r="M10" s="245">
        <v>403644</v>
      </c>
      <c r="N10" s="245">
        <v>208366</v>
      </c>
      <c r="O10" s="245">
        <v>195278</v>
      </c>
      <c r="P10" s="245">
        <v>800</v>
      </c>
      <c r="Q10" s="245">
        <f>(N10/M10)*P10</f>
        <v>412.96984471464953</v>
      </c>
      <c r="R10" s="245">
        <f>(O10/N10)*Q10</f>
        <v>387.03015528535042</v>
      </c>
      <c r="S10" s="231"/>
      <c r="T10" s="231"/>
      <c r="U10" s="231"/>
      <c r="V10" s="231"/>
      <c r="W10" s="231"/>
      <c r="X10" s="231"/>
      <c r="Y10" s="231"/>
    </row>
    <row r="11" spans="1:25">
      <c r="A11" s="143">
        <v>2</v>
      </c>
      <c r="B11" s="226"/>
      <c r="C11" s="227"/>
      <c r="D11" s="227"/>
      <c r="E11" s="227"/>
      <c r="F11" s="227"/>
      <c r="G11" s="227"/>
      <c r="H11" s="227"/>
      <c r="I11" s="228"/>
      <c r="J11" s="228"/>
      <c r="K11" s="228"/>
      <c r="L11" s="229"/>
      <c r="M11" s="245">
        <v>403644</v>
      </c>
      <c r="N11" s="245">
        <v>208366</v>
      </c>
      <c r="O11" s="245">
        <v>195278</v>
      </c>
      <c r="P11" s="245">
        <v>1200</v>
      </c>
      <c r="Q11" s="245">
        <f>(N11/M11)*P11</f>
        <v>619.45476707197429</v>
      </c>
      <c r="R11" s="245">
        <f>(O11/N11)*Q11</f>
        <v>580.54523292802571</v>
      </c>
      <c r="S11" s="231"/>
      <c r="T11" s="231"/>
      <c r="U11" s="231"/>
      <c r="V11" s="231"/>
      <c r="W11" s="231"/>
      <c r="X11" s="231"/>
      <c r="Y11" s="231"/>
    </row>
    <row r="12" spans="1:25">
      <c r="A12" s="143">
        <v>3</v>
      </c>
      <c r="B12" s="226"/>
      <c r="C12" s="227"/>
      <c r="D12" s="227"/>
      <c r="E12" s="227"/>
      <c r="F12" s="227"/>
      <c r="G12" s="227"/>
      <c r="H12" s="227"/>
      <c r="I12" s="228"/>
      <c r="J12" s="228"/>
      <c r="K12" s="228"/>
      <c r="L12" s="229"/>
      <c r="M12" s="245"/>
      <c r="N12" s="245"/>
      <c r="O12" s="245"/>
      <c r="P12" s="245"/>
      <c r="Q12" s="245"/>
      <c r="R12" s="245"/>
      <c r="S12" s="231"/>
      <c r="T12" s="231"/>
      <c r="U12" s="231"/>
      <c r="V12" s="231"/>
      <c r="W12" s="231"/>
      <c r="X12" s="231"/>
      <c r="Y12" s="231"/>
    </row>
    <row r="13" spans="1:25">
      <c r="A13" s="143">
        <v>4</v>
      </c>
      <c r="B13" s="226"/>
      <c r="C13" s="227"/>
      <c r="D13" s="227"/>
      <c r="E13" s="227"/>
      <c r="F13" s="227"/>
      <c r="G13" s="227"/>
      <c r="H13" s="227"/>
      <c r="I13" s="228"/>
      <c r="J13" s="228"/>
      <c r="K13" s="228"/>
      <c r="L13" s="229"/>
      <c r="M13" s="245"/>
      <c r="N13" s="245"/>
      <c r="O13" s="245"/>
      <c r="P13" s="245"/>
      <c r="Q13" s="245"/>
      <c r="R13" s="245"/>
      <c r="S13" s="231"/>
      <c r="T13" s="231"/>
      <c r="U13" s="231"/>
      <c r="V13" s="231"/>
      <c r="W13" s="231"/>
      <c r="X13" s="231"/>
      <c r="Y13" s="231"/>
    </row>
    <row r="14" spans="1:25">
      <c r="A14" s="143">
        <v>5</v>
      </c>
      <c r="B14" s="226"/>
      <c r="C14" s="227"/>
      <c r="D14" s="227"/>
      <c r="E14" s="227"/>
      <c r="F14" s="227"/>
      <c r="G14" s="227"/>
      <c r="H14" s="227"/>
      <c r="I14" s="228"/>
      <c r="J14" s="228"/>
      <c r="K14" s="228"/>
      <c r="L14" s="229"/>
      <c r="M14" s="245"/>
      <c r="N14" s="245"/>
      <c r="O14" s="245"/>
      <c r="P14" s="245"/>
      <c r="Q14" s="245"/>
      <c r="R14" s="245"/>
      <c r="S14" s="231"/>
      <c r="T14" s="231"/>
      <c r="U14" s="231"/>
      <c r="V14" s="231"/>
      <c r="W14" s="231"/>
      <c r="X14" s="231"/>
      <c r="Y14" s="231"/>
    </row>
    <row r="15" spans="1:25">
      <c r="A15" s="143">
        <v>6</v>
      </c>
      <c r="B15" s="226"/>
      <c r="C15" s="227"/>
      <c r="D15" s="227"/>
      <c r="E15" s="227"/>
      <c r="F15" s="227"/>
      <c r="G15" s="227"/>
      <c r="H15" s="227"/>
      <c r="I15" s="228"/>
      <c r="J15" s="228"/>
      <c r="K15" s="228"/>
      <c r="L15" s="229"/>
      <c r="M15" s="245"/>
      <c r="N15" s="245"/>
      <c r="O15" s="245"/>
      <c r="P15" s="245"/>
      <c r="Q15" s="245"/>
      <c r="R15" s="245"/>
      <c r="S15" s="231"/>
      <c r="T15" s="231"/>
      <c r="U15" s="231"/>
      <c r="V15" s="231"/>
      <c r="W15" s="231"/>
      <c r="X15" s="231"/>
      <c r="Y15" s="231"/>
    </row>
    <row r="16" spans="1:25">
      <c r="A16" s="143">
        <v>7</v>
      </c>
      <c r="B16" s="226"/>
      <c r="C16" s="227"/>
      <c r="D16" s="227"/>
      <c r="E16" s="227"/>
      <c r="F16" s="227"/>
      <c r="G16" s="227"/>
      <c r="H16" s="227"/>
      <c r="I16" s="228"/>
      <c r="J16" s="228"/>
      <c r="K16" s="228"/>
      <c r="L16" s="229"/>
      <c r="M16" s="245"/>
      <c r="N16" s="245"/>
      <c r="O16" s="245"/>
      <c r="P16" s="245"/>
      <c r="Q16" s="245"/>
      <c r="R16" s="245"/>
      <c r="S16" s="231"/>
      <c r="T16" s="231"/>
      <c r="U16" s="231"/>
      <c r="V16" s="231"/>
      <c r="W16" s="231"/>
      <c r="X16" s="231"/>
      <c r="Y16" s="231"/>
    </row>
    <row r="17" spans="1:25">
      <c r="A17" s="143">
        <v>8</v>
      </c>
      <c r="B17" s="226"/>
      <c r="C17" s="227"/>
      <c r="D17" s="227"/>
      <c r="E17" s="227"/>
      <c r="F17" s="227"/>
      <c r="G17" s="227"/>
      <c r="H17" s="227"/>
      <c r="I17" s="228"/>
      <c r="J17" s="228"/>
      <c r="K17" s="228"/>
      <c r="L17" s="229"/>
      <c r="M17" s="245"/>
      <c r="N17" s="245"/>
      <c r="O17" s="245"/>
      <c r="P17" s="245"/>
      <c r="Q17" s="245"/>
      <c r="R17" s="245"/>
      <c r="S17" s="231"/>
      <c r="T17" s="231"/>
      <c r="U17" s="231"/>
      <c r="V17" s="231"/>
      <c r="W17" s="231"/>
      <c r="X17" s="231"/>
      <c r="Y17" s="231"/>
    </row>
    <row r="18" spans="1:25">
      <c r="A18" s="143">
        <v>9</v>
      </c>
      <c r="B18" s="226"/>
      <c r="C18" s="227"/>
      <c r="D18" s="227"/>
      <c r="E18" s="227"/>
      <c r="F18" s="227"/>
      <c r="G18" s="227"/>
      <c r="H18" s="227"/>
      <c r="I18" s="228"/>
      <c r="J18" s="228"/>
      <c r="K18" s="228"/>
      <c r="L18" s="229"/>
      <c r="M18" s="245"/>
      <c r="N18" s="245"/>
      <c r="O18" s="245"/>
      <c r="P18" s="245"/>
      <c r="Q18" s="245"/>
      <c r="R18" s="245"/>
      <c r="S18" s="231"/>
      <c r="T18" s="231"/>
      <c r="U18" s="231"/>
      <c r="V18" s="231"/>
      <c r="W18" s="231"/>
      <c r="X18" s="231"/>
      <c r="Y18" s="231"/>
    </row>
    <row r="19" spans="1:25">
      <c r="A19" s="143">
        <v>10</v>
      </c>
      <c r="B19" s="226"/>
      <c r="C19" s="227"/>
      <c r="D19" s="227"/>
      <c r="E19" s="227"/>
      <c r="F19" s="227"/>
      <c r="G19" s="227"/>
      <c r="H19" s="227"/>
      <c r="I19" s="228"/>
      <c r="J19" s="228"/>
      <c r="K19" s="228"/>
      <c r="L19" s="229"/>
      <c r="M19" s="245"/>
      <c r="N19" s="245"/>
      <c r="O19" s="245"/>
      <c r="P19" s="245"/>
      <c r="Q19" s="245"/>
      <c r="R19" s="245"/>
      <c r="S19" s="231"/>
      <c r="T19" s="231"/>
      <c r="U19" s="231"/>
      <c r="V19" s="231"/>
      <c r="W19" s="231"/>
      <c r="X19" s="231"/>
      <c r="Y19" s="231"/>
    </row>
    <row r="20" spans="1:25">
      <c r="A20" s="143">
        <v>11</v>
      </c>
      <c r="B20" s="226"/>
      <c r="C20" s="227"/>
      <c r="D20" s="227"/>
      <c r="E20" s="227"/>
      <c r="F20" s="227"/>
      <c r="G20" s="227"/>
      <c r="H20" s="227"/>
      <c r="I20" s="228"/>
      <c r="J20" s="228"/>
      <c r="K20" s="228"/>
      <c r="L20" s="229"/>
      <c r="M20" s="245"/>
      <c r="N20" s="245"/>
      <c r="O20" s="245"/>
      <c r="P20" s="245"/>
      <c r="Q20" s="245"/>
      <c r="R20" s="245"/>
      <c r="S20" s="231"/>
      <c r="T20" s="231"/>
      <c r="U20" s="231"/>
      <c r="V20" s="231"/>
      <c r="W20" s="231"/>
      <c r="X20" s="231"/>
      <c r="Y20" s="231"/>
    </row>
    <row r="21" spans="1:25">
      <c r="A21" s="143">
        <v>12</v>
      </c>
      <c r="B21" s="226"/>
      <c r="C21" s="227"/>
      <c r="D21" s="227"/>
      <c r="E21" s="227"/>
      <c r="F21" s="227"/>
      <c r="G21" s="227"/>
      <c r="H21" s="227"/>
      <c r="I21" s="228"/>
      <c r="J21" s="228"/>
      <c r="K21" s="228"/>
      <c r="L21" s="229"/>
      <c r="M21" s="245"/>
      <c r="N21" s="245"/>
      <c r="O21" s="245"/>
      <c r="P21" s="245"/>
      <c r="Q21" s="245"/>
      <c r="R21" s="245"/>
      <c r="S21" s="231"/>
      <c r="T21" s="231"/>
      <c r="U21" s="231"/>
      <c r="V21" s="231"/>
      <c r="W21" s="231"/>
      <c r="X21" s="231"/>
      <c r="Y21" s="231"/>
    </row>
    <row r="22" spans="1:25">
      <c r="A22" s="143">
        <v>13</v>
      </c>
      <c r="B22" s="226"/>
      <c r="C22" s="227"/>
      <c r="D22" s="227"/>
      <c r="E22" s="227"/>
      <c r="F22" s="227"/>
      <c r="G22" s="227"/>
      <c r="H22" s="227"/>
      <c r="I22" s="228"/>
      <c r="J22" s="228"/>
      <c r="K22" s="228"/>
      <c r="L22" s="229"/>
      <c r="M22" s="245"/>
      <c r="N22" s="245"/>
      <c r="O22" s="245"/>
      <c r="P22" s="245"/>
      <c r="Q22" s="245"/>
      <c r="R22" s="245"/>
      <c r="S22" s="231"/>
      <c r="T22" s="231"/>
      <c r="U22" s="231"/>
      <c r="V22" s="231"/>
      <c r="W22" s="231"/>
      <c r="X22" s="231"/>
      <c r="Y22" s="231"/>
    </row>
    <row r="23" spans="1:25">
      <c r="A23" s="143">
        <v>14</v>
      </c>
      <c r="B23" s="226"/>
      <c r="C23" s="227"/>
      <c r="D23" s="227"/>
      <c r="E23" s="227"/>
      <c r="F23" s="227"/>
      <c r="G23" s="227"/>
      <c r="H23" s="227"/>
      <c r="I23" s="228"/>
      <c r="J23" s="228"/>
      <c r="K23" s="228"/>
      <c r="L23" s="229"/>
      <c r="M23" s="245"/>
      <c r="N23" s="245"/>
      <c r="O23" s="245"/>
      <c r="P23" s="245"/>
      <c r="Q23" s="245"/>
      <c r="R23" s="245"/>
      <c r="S23" s="231"/>
      <c r="T23" s="231"/>
      <c r="U23" s="231"/>
      <c r="V23" s="231"/>
      <c r="W23" s="231"/>
      <c r="X23" s="231"/>
      <c r="Y23" s="231"/>
    </row>
    <row r="24" spans="1:25">
      <c r="A24" s="143">
        <v>15</v>
      </c>
      <c r="B24" s="226"/>
      <c r="C24" s="227"/>
      <c r="D24" s="227"/>
      <c r="E24" s="227"/>
      <c r="F24" s="227"/>
      <c r="G24" s="227"/>
      <c r="H24" s="227"/>
      <c r="I24" s="228"/>
      <c r="J24" s="228"/>
      <c r="K24" s="228"/>
      <c r="L24" s="229"/>
      <c r="M24" s="245"/>
      <c r="N24" s="245"/>
      <c r="O24" s="245"/>
      <c r="P24" s="245"/>
      <c r="Q24" s="245"/>
      <c r="R24" s="245"/>
      <c r="S24" s="231"/>
      <c r="T24" s="231"/>
      <c r="U24" s="231"/>
      <c r="V24" s="231"/>
      <c r="W24" s="231"/>
      <c r="X24" s="231"/>
      <c r="Y24" s="231"/>
    </row>
    <row r="25" spans="1:25">
      <c r="A25" s="143">
        <v>16</v>
      </c>
      <c r="B25" s="226"/>
      <c r="C25" s="227"/>
      <c r="D25" s="227"/>
      <c r="E25" s="227"/>
      <c r="F25" s="227"/>
      <c r="G25" s="227"/>
      <c r="H25" s="227"/>
      <c r="I25" s="228"/>
      <c r="J25" s="228"/>
      <c r="K25" s="228"/>
      <c r="L25" s="229"/>
      <c r="M25" s="245"/>
      <c r="N25" s="245"/>
      <c r="O25" s="245"/>
      <c r="P25" s="245"/>
      <c r="Q25" s="245"/>
      <c r="R25" s="245"/>
      <c r="S25" s="231"/>
      <c r="T25" s="231"/>
      <c r="U25" s="231"/>
      <c r="V25" s="231"/>
      <c r="W25" s="231"/>
      <c r="X25" s="231"/>
      <c r="Y25" s="231"/>
    </row>
    <row r="26" spans="1:25">
      <c r="A26" s="143">
        <v>17</v>
      </c>
      <c r="B26" s="226"/>
      <c r="C26" s="227"/>
      <c r="D26" s="227"/>
      <c r="E26" s="227"/>
      <c r="F26" s="227"/>
      <c r="G26" s="227"/>
      <c r="H26" s="227"/>
      <c r="I26" s="228"/>
      <c r="J26" s="228"/>
      <c r="K26" s="228"/>
      <c r="L26" s="229"/>
      <c r="M26" s="245"/>
      <c r="N26" s="245"/>
      <c r="O26" s="245"/>
      <c r="P26" s="245"/>
      <c r="Q26" s="245"/>
      <c r="R26" s="245"/>
      <c r="S26" s="231"/>
      <c r="T26" s="231"/>
      <c r="U26" s="231"/>
      <c r="V26" s="231"/>
      <c r="W26" s="231"/>
      <c r="X26" s="231"/>
      <c r="Y26" s="231"/>
    </row>
    <row r="27" spans="1:25">
      <c r="A27" s="143">
        <v>18</v>
      </c>
      <c r="B27" s="226"/>
      <c r="C27" s="227"/>
      <c r="D27" s="227"/>
      <c r="E27" s="227"/>
      <c r="F27" s="227"/>
      <c r="G27" s="227"/>
      <c r="H27" s="227"/>
      <c r="I27" s="228"/>
      <c r="J27" s="228"/>
      <c r="K27" s="228"/>
      <c r="L27" s="229"/>
      <c r="M27" s="245"/>
      <c r="N27" s="245"/>
      <c r="O27" s="245"/>
      <c r="P27" s="245"/>
      <c r="Q27" s="245"/>
      <c r="R27" s="245"/>
      <c r="S27" s="231"/>
      <c r="T27" s="231"/>
      <c r="U27" s="231"/>
      <c r="V27" s="231"/>
      <c r="W27" s="231"/>
      <c r="X27" s="231"/>
      <c r="Y27" s="231"/>
    </row>
    <row r="28" spans="1:25">
      <c r="A28" s="143">
        <v>19</v>
      </c>
      <c r="B28" s="226"/>
      <c r="C28" s="227"/>
      <c r="D28" s="227"/>
      <c r="E28" s="227"/>
      <c r="F28" s="227"/>
      <c r="G28" s="227"/>
      <c r="H28" s="227"/>
      <c r="I28" s="228"/>
      <c r="J28" s="228"/>
      <c r="K28" s="228"/>
      <c r="L28" s="229"/>
      <c r="M28" s="245"/>
      <c r="N28" s="245"/>
      <c r="O28" s="245"/>
      <c r="P28" s="245"/>
      <c r="Q28" s="245"/>
      <c r="R28" s="245"/>
      <c r="S28" s="231"/>
      <c r="T28" s="231"/>
      <c r="U28" s="231"/>
      <c r="V28" s="231"/>
      <c r="W28" s="231"/>
      <c r="X28" s="231"/>
      <c r="Y28" s="231"/>
    </row>
    <row r="29" spans="1:25">
      <c r="A29" s="143">
        <v>20</v>
      </c>
      <c r="B29" s="226"/>
      <c r="C29" s="227"/>
      <c r="D29" s="227"/>
      <c r="E29" s="227"/>
      <c r="F29" s="227"/>
      <c r="G29" s="227"/>
      <c r="H29" s="227"/>
      <c r="I29" s="228"/>
      <c r="J29" s="228"/>
      <c r="K29" s="228"/>
      <c r="L29" s="229"/>
      <c r="M29" s="245"/>
      <c r="N29" s="245"/>
      <c r="O29" s="245"/>
      <c r="P29" s="245"/>
      <c r="Q29" s="245"/>
      <c r="R29" s="245"/>
      <c r="S29" s="231"/>
      <c r="T29" s="231"/>
      <c r="U29" s="231"/>
      <c r="V29" s="231"/>
      <c r="W29" s="231"/>
      <c r="X29" s="231"/>
      <c r="Y29" s="231"/>
    </row>
    <row r="30" spans="1:25">
      <c r="A30" s="143">
        <v>21</v>
      </c>
      <c r="B30" s="226"/>
      <c r="C30" s="227"/>
      <c r="D30" s="227"/>
      <c r="E30" s="227"/>
      <c r="F30" s="227"/>
      <c r="G30" s="227"/>
      <c r="H30" s="227"/>
      <c r="I30" s="228"/>
      <c r="J30" s="228"/>
      <c r="K30" s="228"/>
      <c r="L30" s="229"/>
      <c r="M30" s="245"/>
      <c r="N30" s="245"/>
      <c r="O30" s="245"/>
      <c r="P30" s="245"/>
      <c r="Q30" s="245"/>
      <c r="R30" s="245"/>
      <c r="S30" s="231"/>
      <c r="T30" s="231"/>
      <c r="U30" s="231"/>
      <c r="V30" s="231"/>
      <c r="W30" s="231"/>
      <c r="X30" s="231"/>
      <c r="Y30" s="231"/>
    </row>
    <row r="31" spans="1:25">
      <c r="A31" s="143">
        <v>22</v>
      </c>
      <c r="B31" s="226"/>
      <c r="C31" s="227"/>
      <c r="D31" s="227"/>
      <c r="E31" s="227"/>
      <c r="F31" s="227"/>
      <c r="G31" s="227"/>
      <c r="H31" s="227"/>
      <c r="I31" s="228"/>
      <c r="J31" s="228"/>
      <c r="K31" s="228"/>
      <c r="L31" s="229"/>
      <c r="M31" s="245"/>
      <c r="N31" s="245"/>
      <c r="O31" s="245"/>
      <c r="P31" s="245"/>
      <c r="Q31" s="245"/>
      <c r="R31" s="245"/>
      <c r="S31" s="231"/>
      <c r="T31" s="231"/>
      <c r="U31" s="231"/>
      <c r="V31" s="231"/>
      <c r="W31" s="231"/>
      <c r="X31" s="231"/>
      <c r="Y31" s="231"/>
    </row>
    <row r="32" spans="1:25">
      <c r="A32" s="143">
        <v>23</v>
      </c>
      <c r="B32" s="226"/>
      <c r="C32" s="227"/>
      <c r="D32" s="227"/>
      <c r="E32" s="227"/>
      <c r="F32" s="227"/>
      <c r="G32" s="227"/>
      <c r="H32" s="227"/>
      <c r="I32" s="228"/>
      <c r="J32" s="228"/>
      <c r="K32" s="228"/>
      <c r="L32" s="229"/>
      <c r="M32" s="245"/>
      <c r="N32" s="245"/>
      <c r="O32" s="245"/>
      <c r="P32" s="245"/>
      <c r="Q32" s="245"/>
      <c r="R32" s="245"/>
      <c r="S32" s="231"/>
      <c r="T32" s="231"/>
      <c r="U32" s="231"/>
      <c r="V32" s="231"/>
      <c r="W32" s="231"/>
      <c r="X32" s="231"/>
      <c r="Y32" s="231"/>
    </row>
    <row r="33" spans="1:25">
      <c r="A33" s="143">
        <v>24</v>
      </c>
      <c r="B33" s="226"/>
      <c r="C33" s="227"/>
      <c r="D33" s="227"/>
      <c r="E33" s="227"/>
      <c r="F33" s="227"/>
      <c r="G33" s="227"/>
      <c r="H33" s="227"/>
      <c r="I33" s="228"/>
      <c r="J33" s="228"/>
      <c r="K33" s="228"/>
      <c r="L33" s="229"/>
      <c r="M33" s="245"/>
      <c r="N33" s="245"/>
      <c r="O33" s="245"/>
      <c r="P33" s="245"/>
      <c r="Q33" s="245"/>
      <c r="R33" s="245"/>
      <c r="S33" s="231"/>
      <c r="T33" s="231"/>
      <c r="U33" s="231"/>
      <c r="V33" s="231"/>
      <c r="W33" s="231"/>
      <c r="X33" s="231"/>
      <c r="Y33" s="231"/>
    </row>
    <row r="34" spans="1:25">
      <c r="A34" s="143">
        <v>25</v>
      </c>
      <c r="B34" s="226"/>
      <c r="C34" s="227"/>
      <c r="D34" s="227"/>
      <c r="E34" s="227"/>
      <c r="F34" s="227"/>
      <c r="G34" s="227"/>
      <c r="H34" s="227"/>
      <c r="I34" s="228"/>
      <c r="J34" s="228"/>
      <c r="K34" s="228"/>
      <c r="L34" s="229"/>
      <c r="M34" s="245"/>
      <c r="N34" s="245"/>
      <c r="O34" s="245"/>
      <c r="P34" s="245"/>
      <c r="Q34" s="245"/>
      <c r="R34" s="245"/>
      <c r="S34" s="231"/>
      <c r="T34" s="231"/>
      <c r="U34" s="231"/>
      <c r="V34" s="231"/>
      <c r="W34" s="231"/>
      <c r="X34" s="231"/>
      <c r="Y34" s="231"/>
    </row>
    <row r="35" spans="1:25">
      <c r="A35" s="143">
        <v>26</v>
      </c>
      <c r="B35" s="226"/>
      <c r="C35" s="227"/>
      <c r="D35" s="227"/>
      <c r="E35" s="227"/>
      <c r="F35" s="227"/>
      <c r="G35" s="227"/>
      <c r="H35" s="227"/>
      <c r="I35" s="228"/>
      <c r="J35" s="228"/>
      <c r="K35" s="228"/>
      <c r="L35" s="229"/>
      <c r="M35" s="245"/>
      <c r="N35" s="245"/>
      <c r="O35" s="245"/>
      <c r="P35" s="245"/>
      <c r="Q35" s="245"/>
      <c r="R35" s="245"/>
      <c r="S35" s="231"/>
      <c r="T35" s="231"/>
      <c r="U35" s="231"/>
      <c r="V35" s="231"/>
      <c r="W35" s="231"/>
      <c r="X35" s="231"/>
      <c r="Y35" s="231"/>
    </row>
    <row r="36" spans="1:25">
      <c r="A36" s="143">
        <v>27</v>
      </c>
      <c r="B36" s="226"/>
      <c r="C36" s="227"/>
      <c r="D36" s="227"/>
      <c r="E36" s="227"/>
      <c r="F36" s="227"/>
      <c r="G36" s="227"/>
      <c r="H36" s="227"/>
      <c r="I36" s="228"/>
      <c r="J36" s="228"/>
      <c r="K36" s="228"/>
      <c r="L36" s="229"/>
      <c r="M36" s="245"/>
      <c r="N36" s="245"/>
      <c r="O36" s="245"/>
      <c r="P36" s="245"/>
      <c r="Q36" s="245"/>
      <c r="R36" s="245"/>
      <c r="S36" s="231"/>
      <c r="T36" s="231"/>
      <c r="U36" s="231"/>
      <c r="V36" s="231"/>
      <c r="W36" s="231"/>
      <c r="X36" s="231"/>
      <c r="Y36" s="231"/>
    </row>
    <row r="37" spans="1:25">
      <c r="A37" s="143">
        <v>28</v>
      </c>
      <c r="B37" s="244" t="s">
        <v>354</v>
      </c>
      <c r="C37" s="227"/>
      <c r="D37" s="227"/>
      <c r="E37" s="227"/>
      <c r="F37" s="227"/>
      <c r="G37" s="227"/>
      <c r="H37" s="227"/>
      <c r="I37" s="228"/>
      <c r="J37" s="228"/>
      <c r="K37" s="228"/>
      <c r="L37" s="229"/>
      <c r="M37" s="245"/>
      <c r="N37" s="245"/>
      <c r="O37" s="245"/>
      <c r="P37" s="245"/>
      <c r="Q37" s="245"/>
      <c r="R37" s="245"/>
      <c r="S37" s="231"/>
      <c r="T37" s="231"/>
      <c r="U37" s="231"/>
      <c r="V37" s="231"/>
      <c r="W37" s="231"/>
      <c r="X37" s="231"/>
      <c r="Y37" s="231"/>
    </row>
    <row r="38" spans="1:25">
      <c r="A38" s="143">
        <v>29</v>
      </c>
      <c r="B38" s="244"/>
      <c r="C38" s="227"/>
      <c r="D38" s="227"/>
      <c r="E38" s="227"/>
      <c r="F38" s="227"/>
      <c r="G38" s="227"/>
      <c r="H38" s="227"/>
      <c r="I38" s="228"/>
      <c r="J38" s="228"/>
      <c r="K38" s="228"/>
      <c r="L38" s="229"/>
      <c r="M38" s="245"/>
      <c r="N38" s="245"/>
      <c r="O38" s="245"/>
      <c r="P38" s="245"/>
      <c r="Q38" s="245"/>
      <c r="R38" s="245"/>
      <c r="S38" s="231"/>
      <c r="T38" s="231"/>
      <c r="U38" s="231"/>
      <c r="V38" s="231"/>
      <c r="W38" s="231"/>
      <c r="X38" s="231"/>
      <c r="Y38" s="231"/>
    </row>
    <row r="39" spans="1:25" ht="12">
      <c r="A39" s="143">
        <v>30</v>
      </c>
      <c r="B39" s="243" t="s">
        <v>355</v>
      </c>
      <c r="C39" s="239"/>
      <c r="D39" s="239"/>
      <c r="E39" s="239"/>
      <c r="F39" s="239"/>
      <c r="G39" s="239"/>
      <c r="H39" s="239"/>
      <c r="I39" s="240"/>
      <c r="J39" s="240"/>
      <c r="K39" s="240"/>
      <c r="L39" s="241"/>
      <c r="M39" s="278"/>
      <c r="N39" s="278"/>
      <c r="O39" s="278"/>
      <c r="P39" s="278"/>
      <c r="Q39" s="278"/>
      <c r="R39" s="278"/>
      <c r="S39" s="242"/>
      <c r="T39" s="242"/>
      <c r="U39" s="242"/>
      <c r="V39" s="242"/>
      <c r="W39" s="242"/>
      <c r="X39" s="242"/>
      <c r="Y39" s="242"/>
    </row>
    <row r="40" spans="1:25" ht="12">
      <c r="B40" s="45"/>
      <c r="S40" s="11"/>
    </row>
    <row r="41" spans="1:25" ht="10.9" customHeight="1">
      <c r="B41" s="405" t="s">
        <v>356</v>
      </c>
      <c r="C41" s="405"/>
      <c r="D41" s="405"/>
      <c r="E41" s="405"/>
      <c r="F41" s="405"/>
      <c r="G41" s="405"/>
      <c r="H41" s="405"/>
      <c r="I41" s="405"/>
      <c r="J41" s="405"/>
      <c r="K41" s="405"/>
      <c r="L41" s="405"/>
      <c r="M41" s="267"/>
      <c r="N41" s="267"/>
      <c r="O41" s="267"/>
      <c r="P41" s="11"/>
      <c r="Q41" s="11"/>
      <c r="R41" s="11"/>
      <c r="T41" s="144"/>
      <c r="U41" s="144"/>
      <c r="V41" s="144"/>
      <c r="W41" s="144"/>
      <c r="X41" s="144"/>
      <c r="Y41" s="144"/>
    </row>
    <row r="42" spans="1:25" ht="12">
      <c r="B42" s="405"/>
      <c r="C42" s="405"/>
      <c r="D42" s="405"/>
      <c r="E42" s="405"/>
      <c r="F42" s="405"/>
      <c r="G42" s="405"/>
      <c r="H42" s="405"/>
      <c r="I42" s="405"/>
      <c r="J42" s="405"/>
      <c r="K42" s="405"/>
      <c r="L42" s="405"/>
      <c r="M42" s="267"/>
      <c r="N42" s="267"/>
      <c r="O42" s="267"/>
      <c r="T42" s="144"/>
      <c r="U42" s="144"/>
      <c r="V42" s="144"/>
      <c r="W42" s="144"/>
      <c r="X42" s="144"/>
      <c r="Y42" s="144"/>
    </row>
    <row r="43" spans="1:25" ht="12">
      <c r="B43" s="141"/>
      <c r="C43" s="141"/>
      <c r="D43" s="141"/>
      <c r="E43" s="141"/>
      <c r="F43" s="141"/>
      <c r="G43" s="141"/>
      <c r="H43" s="141"/>
      <c r="I43" s="141"/>
      <c r="J43" s="141"/>
      <c r="K43" s="141"/>
      <c r="L43" s="141"/>
      <c r="M43" s="141"/>
      <c r="N43" s="141"/>
      <c r="O43" s="141"/>
      <c r="T43" s="144"/>
      <c r="U43" s="144"/>
      <c r="V43" s="144"/>
      <c r="W43" s="144"/>
      <c r="X43" s="144"/>
      <c r="Y43" s="144"/>
    </row>
    <row r="44" spans="1:25" ht="18.75" customHeight="1">
      <c r="B44" s="11" t="s">
        <v>357</v>
      </c>
    </row>
    <row r="45" spans="1:25" ht="45" customHeight="1">
      <c r="B45" s="402" t="s">
        <v>358</v>
      </c>
      <c r="C45" s="403"/>
      <c r="D45" s="403"/>
      <c r="E45" s="403"/>
      <c r="F45" s="403"/>
      <c r="G45" s="403"/>
      <c r="H45" s="403"/>
      <c r="I45" s="403"/>
      <c r="J45" s="403"/>
      <c r="K45" s="403"/>
      <c r="L45" s="403"/>
      <c r="M45" s="403"/>
      <c r="N45" s="403"/>
      <c r="O45" s="403"/>
      <c r="P45" s="404"/>
      <c r="Q45" s="277"/>
      <c r="R45" s="277"/>
    </row>
  </sheetData>
  <mergeCells count="15">
    <mergeCell ref="H2:J4"/>
    <mergeCell ref="L6:L8"/>
    <mergeCell ref="P2:V4"/>
    <mergeCell ref="C7:E7"/>
    <mergeCell ref="C6:H6"/>
    <mergeCell ref="F7:H7"/>
    <mergeCell ref="I7:K7"/>
    <mergeCell ref="S6:Y7"/>
    <mergeCell ref="B45:P45"/>
    <mergeCell ref="B41:L42"/>
    <mergeCell ref="B9:L9"/>
    <mergeCell ref="I6:K6"/>
    <mergeCell ref="B6:B8"/>
    <mergeCell ref="M6:O7"/>
    <mergeCell ref="P6:R7"/>
  </mergeCells>
  <phoneticPr fontId="9" type="noConversion"/>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sheetPr>
  <dimension ref="A2:AH86"/>
  <sheetViews>
    <sheetView showGridLines="0" workbookViewId="0" xr3:uid="{78B4E459-6924-5F8B-B7BA-2DD04133E49E}">
      <selection activeCell="O34" sqref="O34"/>
    </sheetView>
  </sheetViews>
  <sheetFormatPr defaultColWidth="9.140625" defaultRowHeight="11.45"/>
  <cols>
    <col min="1" max="1" width="3.140625" style="46" customWidth="1"/>
    <col min="2" max="2" width="4.42578125" style="46" customWidth="1"/>
    <col min="3" max="3" width="12.140625" style="46" customWidth="1"/>
    <col min="4" max="4" width="10.42578125" style="46" customWidth="1"/>
    <col min="5" max="5" width="11.140625" style="46" customWidth="1"/>
    <col min="6" max="6" width="9.42578125" style="46" customWidth="1"/>
    <col min="7" max="7" width="10.140625" style="46" customWidth="1"/>
    <col min="8" max="8" width="8.7109375" style="46" customWidth="1"/>
    <col min="9" max="9" width="8.28515625" style="46" customWidth="1"/>
    <col min="10" max="10" width="6.42578125" style="46" customWidth="1"/>
    <col min="11" max="11" width="8.28515625" style="46" customWidth="1"/>
    <col min="12" max="12" width="9.42578125" style="46" customWidth="1"/>
    <col min="13" max="13" width="8.28515625" style="46" customWidth="1"/>
    <col min="14" max="14" width="8.42578125" style="46" customWidth="1"/>
    <col min="15" max="15" width="7.7109375" style="46" customWidth="1"/>
    <col min="16" max="16" width="7" style="46" customWidth="1"/>
    <col min="17" max="17" width="10.7109375" style="46" customWidth="1"/>
    <col min="18" max="18" width="8" style="46" customWidth="1"/>
    <col min="19" max="19" width="8.7109375" style="46" customWidth="1"/>
    <col min="20" max="20" width="5.7109375" style="46" customWidth="1"/>
    <col min="21" max="21" width="6.7109375" style="46" bestFit="1" customWidth="1"/>
    <col min="22" max="22" width="6.7109375" style="46" customWidth="1"/>
    <col min="23" max="23" width="9" style="46" customWidth="1"/>
    <col min="24" max="24" width="8.140625" style="46" customWidth="1"/>
    <col min="25" max="25" width="9.140625" style="46"/>
    <col min="26" max="26" width="6.42578125" style="46" bestFit="1" customWidth="1"/>
    <col min="27" max="27" width="6.7109375" style="46" bestFit="1" customWidth="1"/>
    <col min="28" max="28" width="4.7109375" style="46" customWidth="1"/>
    <col min="29" max="30" width="9.140625" style="46"/>
    <col min="31" max="32" width="6.28515625" style="46" bestFit="1" customWidth="1"/>
    <col min="33" max="34" width="6.42578125" style="46" bestFit="1" customWidth="1"/>
    <col min="35" max="36" width="6.28515625" style="46" bestFit="1" customWidth="1"/>
    <col min="37" max="16384" width="9.140625" style="46"/>
  </cols>
  <sheetData>
    <row r="2" spans="2:13" ht="13.9">
      <c r="B2" s="1" t="s">
        <v>359</v>
      </c>
    </row>
    <row r="4" spans="2:13" s="144" customFormat="1">
      <c r="B4" s="390" t="s">
        <v>360</v>
      </c>
      <c r="C4" s="390"/>
      <c r="D4" s="390"/>
      <c r="E4" s="390"/>
      <c r="F4" s="390"/>
      <c r="G4" s="390"/>
      <c r="H4" s="390"/>
      <c r="I4" s="390"/>
      <c r="J4" s="390"/>
      <c r="K4" s="390"/>
      <c r="L4" s="390"/>
      <c r="M4" s="390"/>
    </row>
    <row r="5" spans="2:13">
      <c r="B5" s="390"/>
      <c r="C5" s="390"/>
      <c r="D5" s="390"/>
      <c r="E5" s="390"/>
      <c r="F5" s="390"/>
      <c r="G5" s="390"/>
      <c r="H5" s="390"/>
      <c r="I5" s="390"/>
      <c r="J5" s="390"/>
      <c r="K5" s="390"/>
      <c r="L5" s="390"/>
      <c r="M5" s="390"/>
    </row>
    <row r="6" spans="2:13">
      <c r="B6" s="390"/>
      <c r="C6" s="390"/>
      <c r="D6" s="390"/>
      <c r="E6" s="390"/>
      <c r="F6" s="390"/>
      <c r="G6" s="390"/>
      <c r="H6" s="390"/>
      <c r="I6" s="390"/>
      <c r="J6" s="390"/>
      <c r="K6" s="390"/>
      <c r="L6" s="390"/>
      <c r="M6" s="390"/>
    </row>
    <row r="7" spans="2:13">
      <c r="B7" s="390"/>
      <c r="C7" s="390"/>
      <c r="D7" s="390"/>
      <c r="E7" s="390"/>
      <c r="F7" s="390"/>
      <c r="G7" s="390"/>
      <c r="H7" s="390"/>
      <c r="I7" s="390"/>
      <c r="J7" s="390"/>
      <c r="K7" s="390"/>
      <c r="L7" s="390"/>
      <c r="M7" s="390"/>
    </row>
    <row r="8" spans="2:13">
      <c r="B8" s="390"/>
      <c r="C8" s="390"/>
      <c r="D8" s="390"/>
      <c r="E8" s="390"/>
      <c r="F8" s="390"/>
      <c r="G8" s="390"/>
      <c r="H8" s="390"/>
      <c r="I8" s="390"/>
      <c r="J8" s="390"/>
      <c r="K8" s="390"/>
      <c r="L8" s="390"/>
      <c r="M8" s="390"/>
    </row>
    <row r="9" spans="2:13">
      <c r="B9" s="147"/>
      <c r="C9" s="147"/>
      <c r="D9" s="147"/>
      <c r="E9" s="147"/>
      <c r="F9" s="147"/>
      <c r="G9" s="147"/>
      <c r="H9" s="147"/>
      <c r="I9" s="147"/>
      <c r="J9" s="147"/>
      <c r="K9" s="147"/>
      <c r="L9" s="147"/>
      <c r="M9" s="147"/>
    </row>
    <row r="10" spans="2:13" ht="13.15" customHeight="1">
      <c r="B10" s="460" t="s">
        <v>361</v>
      </c>
      <c r="C10" s="460"/>
      <c r="D10" s="460"/>
      <c r="E10" s="460"/>
      <c r="F10" s="460"/>
      <c r="G10" s="460"/>
      <c r="H10" s="460"/>
      <c r="I10" s="460"/>
      <c r="J10" s="460"/>
      <c r="K10" s="460"/>
      <c r="L10" s="460"/>
      <c r="M10" s="460"/>
    </row>
    <row r="11" spans="2:13" s="65" customFormat="1" ht="12">
      <c r="B11" s="460"/>
      <c r="C11" s="460"/>
      <c r="D11" s="460"/>
      <c r="E11" s="460"/>
      <c r="F11" s="460"/>
      <c r="G11" s="460"/>
      <c r="H11" s="460"/>
      <c r="I11" s="460"/>
      <c r="J11" s="460"/>
      <c r="K11" s="460"/>
      <c r="L11" s="460"/>
      <c r="M11" s="460"/>
    </row>
    <row r="12" spans="2:13" s="65" customFormat="1" ht="12">
      <c r="B12" s="460"/>
      <c r="C12" s="460"/>
      <c r="D12" s="460"/>
      <c r="E12" s="460"/>
      <c r="F12" s="460"/>
      <c r="G12" s="460"/>
      <c r="H12" s="460"/>
      <c r="I12" s="460"/>
      <c r="J12" s="460"/>
      <c r="K12" s="460"/>
      <c r="L12" s="460"/>
      <c r="M12" s="460"/>
    </row>
    <row r="13" spans="2:13" s="65" customFormat="1" ht="12">
      <c r="B13" s="148"/>
      <c r="C13" s="148"/>
      <c r="D13" s="148"/>
      <c r="E13" s="148"/>
      <c r="F13" s="148"/>
      <c r="G13" s="148"/>
      <c r="H13" s="148"/>
      <c r="I13" s="148"/>
      <c r="J13" s="148"/>
      <c r="K13" s="148"/>
      <c r="L13" s="148"/>
      <c r="M13" s="148"/>
    </row>
    <row r="14" spans="2:13" s="65" customFormat="1" ht="12">
      <c r="B14" s="149"/>
      <c r="C14" s="149"/>
      <c r="D14" s="149"/>
      <c r="E14" s="149"/>
      <c r="F14" s="149"/>
      <c r="G14" s="149"/>
      <c r="H14" s="149"/>
      <c r="I14" s="149"/>
      <c r="J14" s="149"/>
      <c r="K14" s="149"/>
      <c r="L14" s="149"/>
      <c r="M14" s="149"/>
    </row>
    <row r="15" spans="2:13" s="65" customFormat="1" ht="12">
      <c r="B15" s="149"/>
      <c r="C15" s="149"/>
      <c r="D15" s="149"/>
      <c r="E15" s="149"/>
      <c r="F15" s="149"/>
      <c r="G15" s="149"/>
      <c r="H15" s="149"/>
      <c r="I15" s="149"/>
      <c r="J15" s="149"/>
      <c r="K15" s="149"/>
      <c r="L15" s="149"/>
      <c r="M15" s="149"/>
    </row>
    <row r="16" spans="2:13" s="65" customFormat="1" ht="13.5" customHeight="1">
      <c r="B16" s="148"/>
      <c r="C16" s="149"/>
      <c r="D16" s="149"/>
      <c r="E16" s="149"/>
      <c r="F16" s="149"/>
      <c r="G16" s="149"/>
      <c r="H16" s="149"/>
      <c r="I16" s="149"/>
      <c r="J16" s="149"/>
      <c r="K16" s="149"/>
      <c r="L16" s="149"/>
      <c r="M16" s="149"/>
    </row>
    <row r="17" spans="1:34" s="65" customFormat="1" ht="12"/>
    <row r="18" spans="1:34" s="65" customFormat="1" ht="12">
      <c r="A18" s="150">
        <v>1</v>
      </c>
      <c r="B18" s="150" t="s">
        <v>362</v>
      </c>
    </row>
    <row r="19" spans="1:34" ht="12">
      <c r="B19" s="11" t="s">
        <v>363</v>
      </c>
    </row>
    <row r="20" spans="1:34" ht="12">
      <c r="B20" s="11"/>
    </row>
    <row r="21" spans="1:34" ht="12.6" thickBot="1">
      <c r="G21" s="162" t="s">
        <v>364</v>
      </c>
      <c r="Q21" s="162" t="s">
        <v>365</v>
      </c>
      <c r="AA21" s="47"/>
      <c r="AB21" s="163"/>
      <c r="AC21" s="163"/>
      <c r="AD21" s="163"/>
    </row>
    <row r="22" spans="1:34" ht="15" customHeight="1" thickBot="1">
      <c r="C22" s="151"/>
      <c r="D22" s="233" t="s">
        <v>366</v>
      </c>
      <c r="E22" s="234" t="s">
        <v>367</v>
      </c>
      <c r="G22" s="152"/>
      <c r="H22" s="164"/>
      <c r="I22" s="153"/>
      <c r="J22" s="153"/>
      <c r="K22" s="153"/>
      <c r="L22" s="165"/>
      <c r="M22" s="153"/>
      <c r="N22" s="166" t="s">
        <v>366</v>
      </c>
      <c r="O22" s="166" t="s">
        <v>367</v>
      </c>
      <c r="P22" s="153"/>
      <c r="Q22" s="153"/>
      <c r="R22" s="165"/>
      <c r="S22" s="153"/>
      <c r="T22" s="166" t="s">
        <v>366</v>
      </c>
      <c r="U22" s="166" t="s">
        <v>367</v>
      </c>
      <c r="V22" s="153"/>
      <c r="W22" s="153"/>
      <c r="X22" s="153"/>
      <c r="Y22" s="153"/>
      <c r="Z22" s="166" t="s">
        <v>366</v>
      </c>
      <c r="AA22" s="166" t="s">
        <v>367</v>
      </c>
      <c r="AB22" s="167"/>
      <c r="AC22" s="153"/>
      <c r="AD22" s="153"/>
      <c r="AE22" s="439" t="s">
        <v>368</v>
      </c>
      <c r="AF22" s="439"/>
      <c r="AG22" s="439" t="s">
        <v>369</v>
      </c>
      <c r="AH22" s="440"/>
    </row>
    <row r="23" spans="1:34" ht="13.15" customHeight="1">
      <c r="C23" s="37" t="s">
        <v>231</v>
      </c>
      <c r="D23" s="56">
        <v>26620</v>
      </c>
      <c r="E23" s="56">
        <v>24992</v>
      </c>
      <c r="G23" s="459" t="s">
        <v>370</v>
      </c>
      <c r="H23" s="450"/>
      <c r="I23" s="461">
        <v>2000</v>
      </c>
      <c r="K23" s="452" t="s">
        <v>371</v>
      </c>
      <c r="L23" s="452"/>
      <c r="M23" s="48" t="s">
        <v>231</v>
      </c>
      <c r="N23" s="49">
        <f t="shared" ref="N23:O28" si="0">D23*$I$29</f>
        <v>131.89840552566122</v>
      </c>
      <c r="O23" s="49">
        <f t="shared" si="0"/>
        <v>123.83189146871995</v>
      </c>
      <c r="Q23" s="450" t="s">
        <v>372</v>
      </c>
      <c r="R23" s="451"/>
      <c r="S23" s="48" t="s">
        <v>231</v>
      </c>
      <c r="T23" s="55"/>
      <c r="U23" s="55"/>
      <c r="W23" s="452" t="s">
        <v>373</v>
      </c>
      <c r="X23" s="453"/>
      <c r="Y23" s="48" t="s">
        <v>231</v>
      </c>
      <c r="Z23" s="50">
        <f t="shared" ref="Z23:AA28" si="1">AE23/N23</f>
        <v>-1</v>
      </c>
      <c r="AA23" s="50">
        <f t="shared" si="1"/>
        <v>-1</v>
      </c>
      <c r="AB23" s="51"/>
      <c r="AC23" s="452" t="s">
        <v>374</v>
      </c>
      <c r="AD23" s="452"/>
      <c r="AE23" s="52">
        <f t="shared" ref="AE23:AF28" si="2">T23-N23</f>
        <v>-131.89840552566122</v>
      </c>
      <c r="AF23" s="52">
        <f t="shared" si="2"/>
        <v>-123.83189146871995</v>
      </c>
      <c r="AG23" s="53">
        <f t="shared" ref="AG23:AH28" si="3">(AE23*AE23)/N23</f>
        <v>131.89840552566122</v>
      </c>
      <c r="AH23" s="54">
        <f t="shared" si="3"/>
        <v>123.83189146871995</v>
      </c>
    </row>
    <row r="24" spans="1:34" ht="13.9" customHeight="1">
      <c r="C24" s="37" t="s">
        <v>232</v>
      </c>
      <c r="D24" s="56">
        <v>47761</v>
      </c>
      <c r="E24" s="56">
        <v>44921</v>
      </c>
      <c r="G24" s="459"/>
      <c r="H24" s="450"/>
      <c r="I24" s="462"/>
      <c r="K24" s="452"/>
      <c r="L24" s="452"/>
      <c r="M24" s="48" t="s">
        <v>232</v>
      </c>
      <c r="N24" s="49">
        <f t="shared" si="0"/>
        <v>236.6491264579679</v>
      </c>
      <c r="O24" s="49">
        <f t="shared" si="0"/>
        <v>222.57732060924971</v>
      </c>
      <c r="Q24" s="450"/>
      <c r="R24" s="451"/>
      <c r="S24" s="48" t="s">
        <v>232</v>
      </c>
      <c r="T24" s="55"/>
      <c r="U24" s="55"/>
      <c r="W24" s="452"/>
      <c r="X24" s="453"/>
      <c r="Y24" s="48" t="s">
        <v>232</v>
      </c>
      <c r="Z24" s="50">
        <f t="shared" si="1"/>
        <v>-1</v>
      </c>
      <c r="AA24" s="50">
        <f t="shared" si="1"/>
        <v>-1</v>
      </c>
      <c r="AB24" s="51"/>
      <c r="AC24" s="452"/>
      <c r="AD24" s="452"/>
      <c r="AE24" s="52">
        <f t="shared" si="2"/>
        <v>-236.6491264579679</v>
      </c>
      <c r="AF24" s="52">
        <f t="shared" si="2"/>
        <v>-222.57732060924971</v>
      </c>
      <c r="AG24" s="53">
        <f t="shared" si="3"/>
        <v>236.6491264579679</v>
      </c>
      <c r="AH24" s="54">
        <f t="shared" si="3"/>
        <v>222.57732060924971</v>
      </c>
    </row>
    <row r="25" spans="1:34" ht="13.9" customHeight="1">
      <c r="C25" s="37" t="s">
        <v>234</v>
      </c>
      <c r="D25" s="56">
        <v>47592</v>
      </c>
      <c r="E25" s="56">
        <v>45687</v>
      </c>
      <c r="G25" s="459"/>
      <c r="H25" s="450"/>
      <c r="I25" s="462"/>
      <c r="K25" s="452"/>
      <c r="L25" s="452"/>
      <c r="M25" s="48" t="s">
        <v>234</v>
      </c>
      <c r="N25" s="49">
        <f t="shared" si="0"/>
        <v>235.81175491274487</v>
      </c>
      <c r="O25" s="49">
        <f t="shared" si="0"/>
        <v>226.37274429943216</v>
      </c>
      <c r="Q25" s="450"/>
      <c r="R25" s="451"/>
      <c r="S25" s="48" t="s">
        <v>234</v>
      </c>
      <c r="T25" s="55"/>
      <c r="U25" s="55"/>
      <c r="W25" s="452"/>
      <c r="X25" s="453"/>
      <c r="Y25" s="48" t="s">
        <v>234</v>
      </c>
      <c r="Z25" s="50">
        <f t="shared" si="1"/>
        <v>-1</v>
      </c>
      <c r="AA25" s="50">
        <f t="shared" si="1"/>
        <v>-1</v>
      </c>
      <c r="AB25" s="51"/>
      <c r="AC25" s="452"/>
      <c r="AD25" s="452"/>
      <c r="AE25" s="52">
        <f t="shared" si="2"/>
        <v>-235.81175491274487</v>
      </c>
      <c r="AF25" s="52">
        <f t="shared" si="2"/>
        <v>-226.37274429943216</v>
      </c>
      <c r="AG25" s="53">
        <f t="shared" si="3"/>
        <v>235.81175491274487</v>
      </c>
      <c r="AH25" s="54">
        <f t="shared" si="3"/>
        <v>226.37274429943216</v>
      </c>
    </row>
    <row r="26" spans="1:34" ht="13.9" customHeight="1">
      <c r="C26" s="37" t="s">
        <v>235</v>
      </c>
      <c r="D26" s="56">
        <v>48199</v>
      </c>
      <c r="E26" s="56">
        <v>44408</v>
      </c>
      <c r="G26" s="459"/>
      <c r="H26" s="450"/>
      <c r="I26" s="462"/>
      <c r="K26" s="452"/>
      <c r="L26" s="452"/>
      <c r="M26" s="37" t="s">
        <v>235</v>
      </c>
      <c r="N26" s="49">
        <f t="shared" si="0"/>
        <v>238.81935566984768</v>
      </c>
      <c r="O26" s="49">
        <f t="shared" si="0"/>
        <v>220.03547680629464</v>
      </c>
      <c r="Q26" s="450"/>
      <c r="R26" s="451"/>
      <c r="S26" s="37" t="s">
        <v>235</v>
      </c>
      <c r="T26" s="55"/>
      <c r="U26" s="55"/>
      <c r="W26" s="452"/>
      <c r="X26" s="453"/>
      <c r="Y26" s="37" t="s">
        <v>235</v>
      </c>
      <c r="Z26" s="50">
        <f t="shared" si="1"/>
        <v>-1</v>
      </c>
      <c r="AA26" s="50">
        <f t="shared" si="1"/>
        <v>-1</v>
      </c>
      <c r="AB26" s="51"/>
      <c r="AC26" s="452"/>
      <c r="AD26" s="452"/>
      <c r="AE26" s="52">
        <f t="shared" si="2"/>
        <v>-238.81935566984768</v>
      </c>
      <c r="AF26" s="52">
        <f t="shared" si="2"/>
        <v>-220.03547680629464</v>
      </c>
      <c r="AG26" s="53">
        <f t="shared" si="3"/>
        <v>238.81935566984768</v>
      </c>
      <c r="AH26" s="54">
        <f t="shared" si="3"/>
        <v>220.03547680629464</v>
      </c>
    </row>
    <row r="27" spans="1:34" ht="13.9" customHeight="1">
      <c r="C27" s="37" t="s">
        <v>236</v>
      </c>
      <c r="D27" s="56">
        <v>38194</v>
      </c>
      <c r="E27" s="56">
        <v>35270</v>
      </c>
      <c r="G27" s="459"/>
      <c r="H27" s="450"/>
      <c r="I27" s="462"/>
      <c r="K27" s="452"/>
      <c r="L27" s="452"/>
      <c r="M27" s="48" t="s">
        <v>236</v>
      </c>
      <c r="N27" s="49">
        <f t="shared" si="0"/>
        <v>189.24596922040212</v>
      </c>
      <c r="O27" s="49">
        <f t="shared" si="0"/>
        <v>174.75795502967961</v>
      </c>
      <c r="Q27" s="450"/>
      <c r="R27" s="451"/>
      <c r="S27" s="48" t="s">
        <v>236</v>
      </c>
      <c r="T27" s="55"/>
      <c r="U27" s="55"/>
      <c r="W27" s="452"/>
      <c r="X27" s="453"/>
      <c r="Y27" s="48" t="s">
        <v>236</v>
      </c>
      <c r="Z27" s="50">
        <f t="shared" si="1"/>
        <v>-1</v>
      </c>
      <c r="AA27" s="50">
        <f t="shared" si="1"/>
        <v>-1</v>
      </c>
      <c r="AB27" s="51"/>
      <c r="AC27" s="452"/>
      <c r="AD27" s="452"/>
      <c r="AE27" s="52">
        <f t="shared" si="2"/>
        <v>-189.24596922040212</v>
      </c>
      <c r="AF27" s="52">
        <f t="shared" si="2"/>
        <v>-174.75795502967961</v>
      </c>
      <c r="AG27" s="53">
        <f t="shared" si="3"/>
        <v>189.24596922040212</v>
      </c>
      <c r="AH27" s="54">
        <f t="shared" si="3"/>
        <v>174.75795502967961</v>
      </c>
    </row>
    <row r="28" spans="1:34" ht="15" customHeight="1" thickBot="1">
      <c r="C28" s="37" t="s">
        <v>375</v>
      </c>
      <c r="D28" s="245"/>
      <c r="E28" s="245"/>
      <c r="G28" s="459"/>
      <c r="H28" s="450"/>
      <c r="I28" s="463"/>
      <c r="K28" s="452"/>
      <c r="L28" s="452"/>
      <c r="M28" s="48" t="s">
        <v>375</v>
      </c>
      <c r="N28" s="49">
        <f t="shared" si="0"/>
        <v>0</v>
      </c>
      <c r="O28" s="49">
        <f t="shared" si="0"/>
        <v>0</v>
      </c>
      <c r="Q28" s="450"/>
      <c r="R28" s="451"/>
      <c r="S28" s="48" t="s">
        <v>375</v>
      </c>
      <c r="T28" s="55"/>
      <c r="U28" s="55"/>
      <c r="W28" s="452"/>
      <c r="X28" s="453"/>
      <c r="Y28" s="48" t="s">
        <v>375</v>
      </c>
      <c r="Z28" s="50" t="e">
        <f t="shared" si="1"/>
        <v>#DIV/0!</v>
      </c>
      <c r="AA28" s="50" t="e">
        <f t="shared" si="1"/>
        <v>#DIV/0!</v>
      </c>
      <c r="AB28" s="51"/>
      <c r="AC28" s="452"/>
      <c r="AD28" s="452"/>
      <c r="AE28" s="52">
        <f t="shared" si="2"/>
        <v>0</v>
      </c>
      <c r="AF28" s="52">
        <f t="shared" si="2"/>
        <v>0</v>
      </c>
      <c r="AG28" s="53" t="e">
        <f t="shared" si="3"/>
        <v>#DIV/0!</v>
      </c>
      <c r="AH28" s="54" t="e">
        <f t="shared" si="3"/>
        <v>#DIV/0!</v>
      </c>
    </row>
    <row r="29" spans="1:34" ht="12.6" thickBot="1">
      <c r="C29" s="154" t="s">
        <v>376</v>
      </c>
      <c r="D29" s="154">
        <f>SUM(D23:D28)</f>
        <v>208366</v>
      </c>
      <c r="E29" s="154">
        <f>SUM(E23:E28)</f>
        <v>195278</v>
      </c>
      <c r="F29" s="154">
        <f>SUM(D29:E29)</f>
        <v>403644</v>
      </c>
      <c r="G29" s="155"/>
      <c r="H29" s="168" t="s">
        <v>377</v>
      </c>
      <c r="I29" s="169">
        <f>I23/F29</f>
        <v>4.954861214337386E-3</v>
      </c>
      <c r="J29" s="156"/>
      <c r="K29" s="156"/>
      <c r="L29" s="156"/>
      <c r="M29" s="156"/>
      <c r="N29" s="156"/>
      <c r="O29" s="156"/>
      <c r="P29" s="156"/>
      <c r="Q29" s="156"/>
      <c r="R29" s="156"/>
      <c r="S29" s="168"/>
      <c r="T29" s="168"/>
      <c r="U29" s="168"/>
      <c r="V29" s="168"/>
      <c r="W29" s="156"/>
      <c r="X29" s="156"/>
      <c r="Y29" s="156"/>
      <c r="Z29" s="156"/>
      <c r="AA29" s="156"/>
      <c r="AB29" s="156"/>
      <c r="AC29" s="156"/>
      <c r="AD29" s="156"/>
      <c r="AE29" s="156"/>
      <c r="AF29" s="156"/>
      <c r="AG29" s="156"/>
      <c r="AH29" s="157"/>
    </row>
    <row r="30" spans="1:34" ht="12">
      <c r="B30" s="11" t="s">
        <v>378</v>
      </c>
      <c r="W30" s="163"/>
      <c r="X30" s="64"/>
    </row>
    <row r="31" spans="1:34" ht="12.6" thickBot="1">
      <c r="B31" s="11"/>
      <c r="K31" s="158"/>
      <c r="L31" s="65"/>
    </row>
    <row r="32" spans="1:34">
      <c r="C32" s="441" t="s">
        <v>379</v>
      </c>
      <c r="D32" s="442"/>
      <c r="E32" s="443"/>
    </row>
    <row r="33" spans="1:14">
      <c r="C33" s="444"/>
      <c r="D33" s="445"/>
      <c r="E33" s="446"/>
    </row>
    <row r="34" spans="1:14" ht="12" thickBot="1">
      <c r="C34" s="447"/>
      <c r="D34" s="448"/>
      <c r="E34" s="449"/>
    </row>
    <row r="36" spans="1:14" ht="12">
      <c r="A36" s="150">
        <v>2</v>
      </c>
      <c r="B36" s="159" t="s">
        <v>380</v>
      </c>
    </row>
    <row r="37" spans="1:14" ht="12">
      <c r="B37" s="11" t="s">
        <v>381</v>
      </c>
      <c r="C37" s="9"/>
      <c r="D37" s="10"/>
      <c r="E37" s="10"/>
      <c r="F37" s="10"/>
      <c r="G37" s="10"/>
      <c r="H37" s="10"/>
      <c r="I37" s="10"/>
      <c r="J37" s="10"/>
      <c r="K37" s="10"/>
      <c r="L37" s="10"/>
      <c r="M37" s="10"/>
      <c r="N37" s="10"/>
    </row>
    <row r="38" spans="1:14" ht="12">
      <c r="B38" s="11" t="s">
        <v>382</v>
      </c>
      <c r="C38" s="9"/>
      <c r="D38" s="10"/>
      <c r="E38" s="10"/>
      <c r="F38" s="10"/>
      <c r="G38" s="10"/>
      <c r="H38" s="10"/>
      <c r="I38" s="10"/>
      <c r="J38" s="10"/>
      <c r="K38" s="10"/>
      <c r="L38" s="10"/>
      <c r="M38" s="10"/>
      <c r="N38" s="10"/>
    </row>
    <row r="39" spans="1:14" ht="12" thickBot="1"/>
    <row r="40" spans="1:14" ht="13.15" customHeight="1" thickBot="1">
      <c r="B40" s="8" t="s">
        <v>383</v>
      </c>
      <c r="C40" s="160"/>
      <c r="D40" s="454" t="s">
        <v>366</v>
      </c>
      <c r="E40" s="455"/>
      <c r="F40" s="455"/>
      <c r="G40" s="455"/>
      <c r="H40" s="456"/>
      <c r="I40" s="454" t="s">
        <v>367</v>
      </c>
      <c r="J40" s="455"/>
      <c r="K40" s="455"/>
      <c r="L40" s="455"/>
      <c r="M40" s="456"/>
    </row>
    <row r="41" spans="1:14" ht="12">
      <c r="C41" s="65"/>
      <c r="D41" s="29" t="s">
        <v>231</v>
      </c>
      <c r="E41" s="29" t="s">
        <v>232</v>
      </c>
      <c r="F41" s="29" t="s">
        <v>234</v>
      </c>
      <c r="G41" s="29" t="s">
        <v>235</v>
      </c>
      <c r="H41" s="29" t="s">
        <v>236</v>
      </c>
      <c r="I41" s="29" t="s">
        <v>231</v>
      </c>
      <c r="J41" s="29" t="s">
        <v>232</v>
      </c>
      <c r="K41" s="29" t="s">
        <v>234</v>
      </c>
      <c r="L41" s="29" t="s">
        <v>235</v>
      </c>
      <c r="M41" s="29" t="s">
        <v>236</v>
      </c>
      <c r="N41" s="158" t="s">
        <v>376</v>
      </c>
    </row>
    <row r="42" spans="1:14" ht="12">
      <c r="B42" s="8">
        <v>1</v>
      </c>
      <c r="C42" s="7" t="s">
        <v>384</v>
      </c>
      <c r="D42" s="245"/>
      <c r="E42" s="245"/>
      <c r="F42" s="245"/>
      <c r="G42" s="245"/>
      <c r="H42" s="245"/>
      <c r="I42" s="245"/>
      <c r="J42" s="245"/>
      <c r="K42" s="245"/>
      <c r="L42" s="245"/>
      <c r="M42" s="245"/>
      <c r="N42" s="254">
        <f>SUM(D42:M42)</f>
        <v>0</v>
      </c>
    </row>
    <row r="43" spans="1:14" ht="12">
      <c r="B43" s="8">
        <v>2</v>
      </c>
      <c r="C43" s="7" t="s">
        <v>385</v>
      </c>
      <c r="D43" s="245"/>
      <c r="E43" s="245"/>
      <c r="F43" s="245"/>
      <c r="G43" s="245"/>
      <c r="H43" s="245"/>
      <c r="I43" s="245"/>
      <c r="J43" s="245"/>
      <c r="K43" s="245"/>
      <c r="L43" s="245"/>
      <c r="M43" s="245"/>
      <c r="N43" s="254">
        <f t="shared" ref="N43:N53" si="4">SUM(D43:M43)</f>
        <v>0</v>
      </c>
    </row>
    <row r="44" spans="1:14" ht="12">
      <c r="B44" s="8">
        <v>3</v>
      </c>
      <c r="C44" s="7" t="s">
        <v>386</v>
      </c>
      <c r="D44" s="245"/>
      <c r="E44" s="245"/>
      <c r="F44" s="245"/>
      <c r="G44" s="245"/>
      <c r="H44" s="245"/>
      <c r="I44" s="245"/>
      <c r="J44" s="245"/>
      <c r="K44" s="245"/>
      <c r="L44" s="245"/>
      <c r="M44" s="245"/>
      <c r="N44" s="254">
        <f t="shared" si="4"/>
        <v>0</v>
      </c>
    </row>
    <row r="45" spans="1:14" ht="12">
      <c r="B45" s="8">
        <v>4</v>
      </c>
      <c r="C45" s="7" t="s">
        <v>387</v>
      </c>
      <c r="D45" s="245"/>
      <c r="E45" s="245"/>
      <c r="F45" s="245"/>
      <c r="G45" s="245"/>
      <c r="H45" s="245"/>
      <c r="I45" s="245"/>
      <c r="J45" s="245"/>
      <c r="K45" s="245"/>
      <c r="L45" s="245"/>
      <c r="M45" s="245"/>
      <c r="N45" s="254">
        <f t="shared" si="4"/>
        <v>0</v>
      </c>
    </row>
    <row r="46" spans="1:14" ht="12">
      <c r="B46" s="8">
        <v>5</v>
      </c>
      <c r="C46" s="7" t="s">
        <v>388</v>
      </c>
      <c r="D46" s="245"/>
      <c r="E46" s="245"/>
      <c r="F46" s="245"/>
      <c r="G46" s="245"/>
      <c r="H46" s="245"/>
      <c r="I46" s="245"/>
      <c r="J46" s="245"/>
      <c r="K46" s="245"/>
      <c r="L46" s="245"/>
      <c r="M46" s="245"/>
      <c r="N46" s="254">
        <f t="shared" si="4"/>
        <v>0</v>
      </c>
    </row>
    <row r="47" spans="1:14" ht="12">
      <c r="B47" s="8">
        <v>6</v>
      </c>
      <c r="C47" s="7" t="s">
        <v>389</v>
      </c>
      <c r="D47" s="245"/>
      <c r="E47" s="245"/>
      <c r="F47" s="245"/>
      <c r="G47" s="245"/>
      <c r="H47" s="245"/>
      <c r="I47" s="245"/>
      <c r="J47" s="245"/>
      <c r="K47" s="245"/>
      <c r="L47" s="245"/>
      <c r="M47" s="245"/>
      <c r="N47" s="254">
        <f t="shared" si="4"/>
        <v>0</v>
      </c>
    </row>
    <row r="48" spans="1:14" ht="12">
      <c r="B48" s="8">
        <v>7</v>
      </c>
      <c r="C48" s="7" t="s">
        <v>390</v>
      </c>
      <c r="D48" s="245"/>
      <c r="E48" s="245"/>
      <c r="F48" s="245"/>
      <c r="G48" s="245"/>
      <c r="H48" s="245"/>
      <c r="I48" s="245"/>
      <c r="J48" s="245"/>
      <c r="K48" s="245"/>
      <c r="L48" s="245"/>
      <c r="M48" s="245"/>
      <c r="N48" s="254">
        <f t="shared" si="4"/>
        <v>0</v>
      </c>
    </row>
    <row r="49" spans="1:14" ht="12">
      <c r="B49" s="8">
        <v>8</v>
      </c>
      <c r="C49" s="7" t="s">
        <v>391</v>
      </c>
      <c r="D49" s="245"/>
      <c r="E49" s="245"/>
      <c r="F49" s="245"/>
      <c r="G49" s="245"/>
      <c r="H49" s="245"/>
      <c r="I49" s="245"/>
      <c r="J49" s="245"/>
      <c r="K49" s="245"/>
      <c r="L49" s="245"/>
      <c r="M49" s="245"/>
      <c r="N49" s="254">
        <f t="shared" si="4"/>
        <v>0</v>
      </c>
    </row>
    <row r="50" spans="1:14" ht="12">
      <c r="B50" s="8">
        <v>9</v>
      </c>
      <c r="C50" s="7" t="s">
        <v>392</v>
      </c>
      <c r="D50" s="245"/>
      <c r="E50" s="245"/>
      <c r="F50" s="245"/>
      <c r="G50" s="245"/>
      <c r="H50" s="245"/>
      <c r="I50" s="245"/>
      <c r="J50" s="245"/>
      <c r="K50" s="245"/>
      <c r="L50" s="245"/>
      <c r="M50" s="245"/>
      <c r="N50" s="254">
        <f t="shared" si="4"/>
        <v>0</v>
      </c>
    </row>
    <row r="51" spans="1:14" ht="12">
      <c r="B51" s="8">
        <v>10</v>
      </c>
      <c r="C51" s="7" t="s">
        <v>393</v>
      </c>
      <c r="D51" s="245"/>
      <c r="E51" s="245"/>
      <c r="F51" s="245"/>
      <c r="G51" s="245"/>
      <c r="H51" s="245"/>
      <c r="I51" s="245"/>
      <c r="J51" s="245"/>
      <c r="K51" s="245"/>
      <c r="L51" s="245"/>
      <c r="M51" s="245"/>
      <c r="N51" s="254">
        <f t="shared" si="4"/>
        <v>0</v>
      </c>
    </row>
    <row r="52" spans="1:14" ht="12">
      <c r="B52" s="8">
        <v>11</v>
      </c>
      <c r="C52" s="7" t="s">
        <v>394</v>
      </c>
      <c r="D52" s="245"/>
      <c r="E52" s="245"/>
      <c r="F52" s="245"/>
      <c r="G52" s="245"/>
      <c r="H52" s="245"/>
      <c r="I52" s="245"/>
      <c r="J52" s="245"/>
      <c r="K52" s="245"/>
      <c r="L52" s="245"/>
      <c r="M52" s="245"/>
      <c r="N52" s="254">
        <f t="shared" si="4"/>
        <v>0</v>
      </c>
    </row>
    <row r="53" spans="1:14" ht="12">
      <c r="B53" s="8">
        <v>12</v>
      </c>
      <c r="C53" s="7" t="s">
        <v>395</v>
      </c>
      <c r="D53" s="245"/>
      <c r="E53" s="245"/>
      <c r="F53" s="245"/>
      <c r="G53" s="245"/>
      <c r="H53" s="245"/>
      <c r="I53" s="245"/>
      <c r="J53" s="245"/>
      <c r="K53" s="245"/>
      <c r="L53" s="245"/>
      <c r="M53" s="245"/>
      <c r="N53" s="254">
        <f t="shared" si="4"/>
        <v>0</v>
      </c>
    </row>
    <row r="54" spans="1:14" ht="12">
      <c r="C54" s="158" t="s">
        <v>376</v>
      </c>
      <c r="D54" s="158">
        <f t="shared" ref="D54:M54" si="5">SUM(D42:D53)</f>
        <v>0</v>
      </c>
      <c r="E54" s="158">
        <f t="shared" si="5"/>
        <v>0</v>
      </c>
      <c r="F54" s="158">
        <f t="shared" si="5"/>
        <v>0</v>
      </c>
      <c r="G54" s="158">
        <f t="shared" si="5"/>
        <v>0</v>
      </c>
      <c r="H54" s="158">
        <f t="shared" si="5"/>
        <v>0</v>
      </c>
      <c r="I54" s="158">
        <f t="shared" si="5"/>
        <v>0</v>
      </c>
      <c r="J54" s="158">
        <f t="shared" si="5"/>
        <v>0</v>
      </c>
      <c r="K54" s="158">
        <f t="shared" si="5"/>
        <v>0</v>
      </c>
      <c r="L54" s="158">
        <f t="shared" si="5"/>
        <v>0</v>
      </c>
      <c r="M54" s="158">
        <f t="shared" si="5"/>
        <v>0</v>
      </c>
      <c r="N54" s="46" t="s">
        <v>396</v>
      </c>
    </row>
    <row r="56" spans="1:14" ht="12">
      <c r="B56" s="11" t="s">
        <v>378</v>
      </c>
    </row>
    <row r="57" spans="1:14" ht="12.6" thickBot="1">
      <c r="B57" s="11"/>
    </row>
    <row r="58" spans="1:14">
      <c r="C58" s="441"/>
      <c r="D58" s="442"/>
      <c r="E58" s="443"/>
    </row>
    <row r="59" spans="1:14">
      <c r="C59" s="444"/>
      <c r="D59" s="445"/>
      <c r="E59" s="446"/>
    </row>
    <row r="60" spans="1:14" ht="12" thickBot="1">
      <c r="C60" s="447"/>
      <c r="D60" s="448"/>
      <c r="E60" s="449"/>
    </row>
    <row r="62" spans="1:14" ht="12">
      <c r="A62" s="150">
        <v>3</v>
      </c>
      <c r="B62" s="159" t="s">
        <v>397</v>
      </c>
    </row>
    <row r="63" spans="1:14" ht="12">
      <c r="B63" s="11" t="s">
        <v>381</v>
      </c>
    </row>
    <row r="64" spans="1:14" ht="12">
      <c r="B64" s="11" t="s">
        <v>382</v>
      </c>
    </row>
    <row r="65" spans="2:16" ht="12.6" thickBot="1">
      <c r="B65" s="11"/>
    </row>
    <row r="66" spans="2:16" ht="12" customHeight="1" thickBot="1">
      <c r="B66" s="457" t="s">
        <v>383</v>
      </c>
      <c r="C66" s="458"/>
      <c r="D66" s="454" t="s">
        <v>366</v>
      </c>
      <c r="E66" s="455"/>
      <c r="F66" s="455"/>
      <c r="G66" s="455"/>
      <c r="H66" s="455"/>
      <c r="I66" s="456"/>
      <c r="J66" s="454" t="s">
        <v>367</v>
      </c>
      <c r="K66" s="455"/>
      <c r="L66" s="455"/>
      <c r="M66" s="455"/>
      <c r="N66" s="455"/>
      <c r="O66" s="456"/>
    </row>
    <row r="67" spans="2:16" ht="12">
      <c r="C67" s="65"/>
      <c r="D67" s="29" t="s">
        <v>231</v>
      </c>
      <c r="E67" s="29" t="s">
        <v>232</v>
      </c>
      <c r="F67" s="29" t="s">
        <v>234</v>
      </c>
      <c r="G67" s="29" t="s">
        <v>235</v>
      </c>
      <c r="H67" s="29" t="s">
        <v>236</v>
      </c>
      <c r="I67" s="29" t="s">
        <v>398</v>
      </c>
      <c r="J67" s="29" t="s">
        <v>231</v>
      </c>
      <c r="K67" s="29" t="s">
        <v>232</v>
      </c>
      <c r="L67" s="29" t="s">
        <v>234</v>
      </c>
      <c r="M67" s="29" t="s">
        <v>235</v>
      </c>
      <c r="N67" s="29" t="s">
        <v>236</v>
      </c>
      <c r="O67" s="29" t="s">
        <v>398</v>
      </c>
      <c r="P67" s="158" t="s">
        <v>376</v>
      </c>
    </row>
    <row r="68" spans="2:16" ht="12">
      <c r="B68" s="8">
        <v>1</v>
      </c>
      <c r="C68" s="7" t="s">
        <v>384</v>
      </c>
      <c r="D68" s="245"/>
      <c r="E68" s="245"/>
      <c r="F68" s="245"/>
      <c r="G68" s="245"/>
      <c r="H68" s="245"/>
      <c r="I68" s="245"/>
      <c r="J68" s="245"/>
      <c r="K68" s="245"/>
      <c r="L68" s="245"/>
      <c r="M68" s="245"/>
      <c r="N68" s="245"/>
      <c r="O68" s="245"/>
      <c r="P68" s="254">
        <f>SUM(D68:O68)</f>
        <v>0</v>
      </c>
    </row>
    <row r="69" spans="2:16" ht="12">
      <c r="B69" s="8">
        <v>2</v>
      </c>
      <c r="C69" s="7" t="s">
        <v>385</v>
      </c>
      <c r="D69" s="245"/>
      <c r="E69" s="245"/>
      <c r="F69" s="245"/>
      <c r="G69" s="245"/>
      <c r="H69" s="245"/>
      <c r="I69" s="245"/>
      <c r="J69" s="245"/>
      <c r="K69" s="245"/>
      <c r="L69" s="245"/>
      <c r="M69" s="245"/>
      <c r="N69" s="245"/>
      <c r="O69" s="245"/>
      <c r="P69" s="254">
        <f t="shared" ref="P69:P79" si="6">SUM(D69:O69)</f>
        <v>0</v>
      </c>
    </row>
    <row r="70" spans="2:16" ht="12">
      <c r="B70" s="8">
        <v>3</v>
      </c>
      <c r="C70" s="7" t="s">
        <v>386</v>
      </c>
      <c r="D70" s="245"/>
      <c r="E70" s="245"/>
      <c r="F70" s="245"/>
      <c r="G70" s="245"/>
      <c r="H70" s="245"/>
      <c r="I70" s="245"/>
      <c r="J70" s="245"/>
      <c r="K70" s="245"/>
      <c r="L70" s="245"/>
      <c r="M70" s="245"/>
      <c r="N70" s="245"/>
      <c r="O70" s="245"/>
      <c r="P70" s="254">
        <f t="shared" si="6"/>
        <v>0</v>
      </c>
    </row>
    <row r="71" spans="2:16" ht="12">
      <c r="B71" s="8">
        <v>4</v>
      </c>
      <c r="C71" s="7" t="s">
        <v>387</v>
      </c>
      <c r="D71" s="245"/>
      <c r="E71" s="245"/>
      <c r="F71" s="245"/>
      <c r="G71" s="245"/>
      <c r="H71" s="245"/>
      <c r="I71" s="245"/>
      <c r="J71" s="245"/>
      <c r="K71" s="245"/>
      <c r="L71" s="245"/>
      <c r="M71" s="245"/>
      <c r="N71" s="245"/>
      <c r="O71" s="245"/>
      <c r="P71" s="254">
        <f t="shared" si="6"/>
        <v>0</v>
      </c>
    </row>
    <row r="72" spans="2:16" ht="12">
      <c r="B72" s="8">
        <v>5</v>
      </c>
      <c r="C72" s="7" t="s">
        <v>388</v>
      </c>
      <c r="D72" s="245"/>
      <c r="E72" s="245"/>
      <c r="F72" s="245"/>
      <c r="G72" s="245"/>
      <c r="H72" s="245"/>
      <c r="I72" s="245"/>
      <c r="J72" s="245"/>
      <c r="K72" s="245"/>
      <c r="L72" s="245"/>
      <c r="M72" s="245"/>
      <c r="N72" s="245"/>
      <c r="O72" s="245"/>
      <c r="P72" s="254">
        <f t="shared" si="6"/>
        <v>0</v>
      </c>
    </row>
    <row r="73" spans="2:16" ht="12">
      <c r="B73" s="8">
        <v>6</v>
      </c>
      <c r="C73" s="7" t="s">
        <v>389</v>
      </c>
      <c r="D73" s="245"/>
      <c r="E73" s="245"/>
      <c r="F73" s="245"/>
      <c r="G73" s="245"/>
      <c r="H73" s="245"/>
      <c r="I73" s="245"/>
      <c r="J73" s="245"/>
      <c r="K73" s="245"/>
      <c r="L73" s="245"/>
      <c r="M73" s="245"/>
      <c r="N73" s="245"/>
      <c r="O73" s="245"/>
      <c r="P73" s="254">
        <f t="shared" si="6"/>
        <v>0</v>
      </c>
    </row>
    <row r="74" spans="2:16" ht="12">
      <c r="B74" s="8">
        <v>7</v>
      </c>
      <c r="C74" s="7" t="s">
        <v>390</v>
      </c>
      <c r="D74" s="245"/>
      <c r="E74" s="245"/>
      <c r="F74" s="245"/>
      <c r="G74" s="245"/>
      <c r="H74" s="245"/>
      <c r="I74" s="245"/>
      <c r="J74" s="245"/>
      <c r="K74" s="245"/>
      <c r="L74" s="245"/>
      <c r="M74" s="245"/>
      <c r="N74" s="245"/>
      <c r="O74" s="245"/>
      <c r="P74" s="254">
        <f t="shared" si="6"/>
        <v>0</v>
      </c>
    </row>
    <row r="75" spans="2:16" ht="12">
      <c r="B75" s="8">
        <v>8</v>
      </c>
      <c r="C75" s="7" t="s">
        <v>391</v>
      </c>
      <c r="D75" s="245"/>
      <c r="E75" s="245"/>
      <c r="F75" s="245"/>
      <c r="G75" s="245"/>
      <c r="H75" s="245"/>
      <c r="I75" s="245"/>
      <c r="J75" s="245"/>
      <c r="K75" s="245"/>
      <c r="L75" s="245"/>
      <c r="M75" s="245"/>
      <c r="N75" s="245"/>
      <c r="O75" s="245"/>
      <c r="P75" s="254">
        <f t="shared" si="6"/>
        <v>0</v>
      </c>
    </row>
    <row r="76" spans="2:16" ht="12">
      <c r="B76" s="8">
        <v>9</v>
      </c>
      <c r="C76" s="7" t="s">
        <v>392</v>
      </c>
      <c r="D76" s="245"/>
      <c r="E76" s="245"/>
      <c r="F76" s="245"/>
      <c r="G76" s="245"/>
      <c r="H76" s="245"/>
      <c r="I76" s="245"/>
      <c r="J76" s="245"/>
      <c r="K76" s="245"/>
      <c r="L76" s="245"/>
      <c r="M76" s="245"/>
      <c r="N76" s="245"/>
      <c r="O76" s="245"/>
      <c r="P76" s="254">
        <f t="shared" si="6"/>
        <v>0</v>
      </c>
    </row>
    <row r="77" spans="2:16" ht="12">
      <c r="B77" s="8">
        <v>10</v>
      </c>
      <c r="C77" s="7" t="s">
        <v>393</v>
      </c>
      <c r="D77" s="245"/>
      <c r="E77" s="245"/>
      <c r="F77" s="245"/>
      <c r="G77" s="245"/>
      <c r="H77" s="245"/>
      <c r="I77" s="245"/>
      <c r="J77" s="245"/>
      <c r="K77" s="245"/>
      <c r="L77" s="245"/>
      <c r="M77" s="245"/>
      <c r="N77" s="245"/>
      <c r="O77" s="245"/>
      <c r="P77" s="254">
        <f t="shared" si="6"/>
        <v>0</v>
      </c>
    </row>
    <row r="78" spans="2:16" ht="12">
      <c r="B78" s="8">
        <v>11</v>
      </c>
      <c r="C78" s="7" t="s">
        <v>394</v>
      </c>
      <c r="D78" s="245"/>
      <c r="E78" s="245"/>
      <c r="F78" s="245"/>
      <c r="G78" s="245"/>
      <c r="H78" s="245"/>
      <c r="I78" s="245"/>
      <c r="J78" s="245"/>
      <c r="K78" s="245"/>
      <c r="L78" s="245"/>
      <c r="M78" s="245"/>
      <c r="N78" s="245"/>
      <c r="O78" s="245"/>
      <c r="P78" s="254">
        <f t="shared" si="6"/>
        <v>0</v>
      </c>
    </row>
    <row r="79" spans="2:16" ht="12">
      <c r="B79" s="8">
        <v>12</v>
      </c>
      <c r="C79" s="7" t="s">
        <v>395</v>
      </c>
      <c r="D79" s="245"/>
      <c r="E79" s="245"/>
      <c r="F79" s="245"/>
      <c r="G79" s="245"/>
      <c r="H79" s="245"/>
      <c r="I79" s="245"/>
      <c r="J79" s="245"/>
      <c r="K79" s="245"/>
      <c r="L79" s="245"/>
      <c r="M79" s="245"/>
      <c r="N79" s="245"/>
      <c r="O79" s="245"/>
      <c r="P79" s="254">
        <f t="shared" si="6"/>
        <v>0</v>
      </c>
    </row>
    <row r="80" spans="2:16" ht="12">
      <c r="C80" s="158" t="s">
        <v>376</v>
      </c>
      <c r="D80" s="158">
        <f t="shared" ref="D80:O80" si="7">SUM(D68:D79)</f>
        <v>0</v>
      </c>
      <c r="E80" s="158">
        <f t="shared" si="7"/>
        <v>0</v>
      </c>
      <c r="F80" s="158">
        <f t="shared" si="7"/>
        <v>0</v>
      </c>
      <c r="G80" s="158">
        <f t="shared" si="7"/>
        <v>0</v>
      </c>
      <c r="H80" s="158">
        <f t="shared" si="7"/>
        <v>0</v>
      </c>
      <c r="I80" s="158">
        <f t="shared" si="7"/>
        <v>0</v>
      </c>
      <c r="J80" s="158">
        <f t="shared" si="7"/>
        <v>0</v>
      </c>
      <c r="K80" s="158">
        <f t="shared" si="7"/>
        <v>0</v>
      </c>
      <c r="L80" s="158">
        <f t="shared" si="7"/>
        <v>0</v>
      </c>
      <c r="M80" s="158">
        <f t="shared" si="7"/>
        <v>0</v>
      </c>
      <c r="N80" s="158">
        <f t="shared" si="7"/>
        <v>0</v>
      </c>
      <c r="O80" s="158">
        <f t="shared" si="7"/>
        <v>0</v>
      </c>
      <c r="P80" s="46" t="s">
        <v>396</v>
      </c>
    </row>
    <row r="82" spans="2:5" ht="12">
      <c r="B82" s="11" t="s">
        <v>378</v>
      </c>
    </row>
    <row r="83" spans="2:5" ht="12.6" thickBot="1">
      <c r="B83" s="11"/>
    </row>
    <row r="84" spans="2:5">
      <c r="C84" s="441"/>
      <c r="D84" s="442"/>
      <c r="E84" s="443"/>
    </row>
    <row r="85" spans="2:5">
      <c r="C85" s="444"/>
      <c r="D85" s="445"/>
      <c r="E85" s="446"/>
    </row>
    <row r="86" spans="2:5" ht="12" thickBot="1">
      <c r="C86" s="447"/>
      <c r="D86" s="448"/>
      <c r="E86" s="449"/>
    </row>
  </sheetData>
  <mergeCells count="18">
    <mergeCell ref="B4:M8"/>
    <mergeCell ref="D40:H40"/>
    <mergeCell ref="I40:M40"/>
    <mergeCell ref="B66:C66"/>
    <mergeCell ref="D66:I66"/>
    <mergeCell ref="J66:O66"/>
    <mergeCell ref="G23:H28"/>
    <mergeCell ref="K23:L28"/>
    <mergeCell ref="B10:M12"/>
    <mergeCell ref="C58:E60"/>
    <mergeCell ref="C32:E34"/>
    <mergeCell ref="I23:I28"/>
    <mergeCell ref="AG22:AH22"/>
    <mergeCell ref="AE22:AF22"/>
    <mergeCell ref="C84:E86"/>
    <mergeCell ref="Q23:R28"/>
    <mergeCell ref="AC23:AD28"/>
    <mergeCell ref="W23:X28"/>
  </mergeCells>
  <phoneticPr fontId="9" type="noConversion"/>
  <conditionalFormatting sqref="AB23:AB28">
    <cfRule type="cellIs" dxfId="65" priority="3" operator="lessThan">
      <formula>-0.1</formula>
    </cfRule>
    <cfRule type="cellIs" dxfId="64" priority="4" operator="greaterThan">
      <formula>0.1</formula>
    </cfRule>
  </conditionalFormatting>
  <conditionalFormatting sqref="Z23:AA28">
    <cfRule type="cellIs" dxfId="63" priority="1" operator="lessThan">
      <formula>-0.1</formula>
    </cfRule>
    <cfRule type="cellIs" dxfId="62" priority="2" operator="greaterThan">
      <formula>0.1</formula>
    </cfRule>
  </conditionalFormatting>
  <pageMargins left="0.7" right="0.7" top="0.75" bottom="0.75" header="0.3" footer="0.3"/>
  <pageSetup orientation="portrait" horizontalDpi="4294967293" verticalDpi="429496729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00"/>
  </sheetPr>
  <dimension ref="B2:N15"/>
  <sheetViews>
    <sheetView showGridLines="0" workbookViewId="0" xr3:uid="{9B253EF2-77E0-53E3-AE26-4D66ECD923F3}">
      <selection activeCell="I14" sqref="I14"/>
    </sheetView>
  </sheetViews>
  <sheetFormatPr defaultColWidth="11.42578125" defaultRowHeight="14.45"/>
  <cols>
    <col min="1" max="1" width="6" customWidth="1"/>
    <col min="2" max="2" width="5" customWidth="1"/>
    <col min="3" max="3" width="47.7109375" customWidth="1"/>
    <col min="4" max="4" width="5.7109375" customWidth="1"/>
    <col min="5" max="5" width="41.28515625" customWidth="1"/>
    <col min="6" max="6" width="5.7109375" customWidth="1"/>
  </cols>
  <sheetData>
    <row r="2" spans="2:14">
      <c r="C2" s="1" t="s">
        <v>399</v>
      </c>
      <c r="D2" s="2"/>
      <c r="E2" s="2"/>
      <c r="F2" s="2"/>
      <c r="G2" s="2"/>
      <c r="H2" s="2"/>
      <c r="I2" s="2"/>
      <c r="J2" s="2"/>
      <c r="K2" s="2"/>
      <c r="L2" s="2"/>
      <c r="M2" s="2"/>
      <c r="N2" s="2"/>
    </row>
    <row r="3" spans="2:14">
      <c r="C3" s="1"/>
      <c r="D3" s="2"/>
      <c r="E3" s="2"/>
      <c r="F3" s="2"/>
      <c r="G3" s="2"/>
      <c r="H3" s="2"/>
      <c r="I3" s="2"/>
      <c r="J3" s="2"/>
      <c r="K3" s="2"/>
      <c r="L3" s="2"/>
      <c r="M3" s="2"/>
      <c r="N3" s="2"/>
    </row>
    <row r="4" spans="2:14">
      <c r="B4" s="15"/>
      <c r="C4" s="25"/>
      <c r="D4" s="246"/>
      <c r="E4" s="25"/>
      <c r="F4" s="16"/>
    </row>
    <row r="5" spans="2:14">
      <c r="B5" s="28"/>
      <c r="C5" s="3" t="s">
        <v>400</v>
      </c>
      <c r="D5" s="247"/>
      <c r="F5" s="17"/>
    </row>
    <row r="6" spans="2:14">
      <c r="B6" s="28"/>
      <c r="C6" s="5" t="s">
        <v>401</v>
      </c>
      <c r="D6" s="230" t="s">
        <v>402</v>
      </c>
      <c r="F6" s="17"/>
    </row>
    <row r="7" spans="2:14">
      <c r="B7" s="28"/>
      <c r="C7" s="5" t="s">
        <v>403</v>
      </c>
      <c r="D7" s="230" t="s">
        <v>402</v>
      </c>
      <c r="F7" s="17"/>
    </row>
    <row r="8" spans="2:14">
      <c r="B8" s="28"/>
      <c r="C8" s="5" t="s">
        <v>404</v>
      </c>
      <c r="D8" s="230"/>
      <c r="F8" s="17"/>
    </row>
    <row r="9" spans="2:14">
      <c r="B9" s="28"/>
      <c r="C9" s="5" t="s">
        <v>405</v>
      </c>
      <c r="D9" s="230" t="s">
        <v>402</v>
      </c>
      <c r="F9" s="17"/>
    </row>
    <row r="10" spans="2:14">
      <c r="B10" s="28"/>
      <c r="C10" s="5" t="s">
        <v>406</v>
      </c>
      <c r="D10" s="230"/>
      <c r="F10" s="17"/>
    </row>
    <row r="11" spans="2:14">
      <c r="B11" s="28"/>
      <c r="C11" s="5" t="s">
        <v>407</v>
      </c>
      <c r="D11" s="464" t="s">
        <v>408</v>
      </c>
      <c r="E11" s="465"/>
      <c r="F11" s="17"/>
    </row>
    <row r="12" spans="2:14" ht="16.899999999999999" customHeight="1" thickBot="1">
      <c r="B12" s="18"/>
      <c r="F12" s="17"/>
    </row>
    <row r="13" spans="2:14">
      <c r="B13" s="18"/>
      <c r="C13" s="22"/>
      <c r="D13" s="22"/>
      <c r="E13" s="22"/>
      <c r="F13" s="17"/>
    </row>
    <row r="14" spans="2:14" ht="88.15" customHeight="1">
      <c r="B14" s="27"/>
      <c r="C14" s="3" t="s">
        <v>409</v>
      </c>
      <c r="D14" s="374" t="s">
        <v>410</v>
      </c>
      <c r="E14" s="465"/>
      <c r="F14" s="17"/>
    </row>
    <row r="15" spans="2:14">
      <c r="B15" s="21"/>
      <c r="C15" s="26"/>
      <c r="D15" s="26"/>
      <c r="E15" s="26"/>
      <c r="F15" s="20"/>
    </row>
  </sheetData>
  <mergeCells count="2">
    <mergeCell ref="D11:E11"/>
    <mergeCell ref="D14:E14"/>
  </mergeCells>
  <phoneticPr fontId="15" type="noConversion"/>
  <pageMargins left="0.75" right="0.75" top="1" bottom="1" header="0.5" footer="0.5"/>
  <pageSetup scale="86" orientation="portrait" horizontalDpi="4294967292" verticalDpi="4294967292"/>
  <colBreaks count="1" manualBreakCount="1">
    <brk id="7"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00"/>
  </sheetPr>
  <dimension ref="B2:M54"/>
  <sheetViews>
    <sheetView showGridLines="0" tabSelected="1" workbookViewId="0" xr3:uid="{85D5C41F-068E-5C55-9968-509E7C2A5619}">
      <selection activeCell="B8" sqref="B8:H8"/>
    </sheetView>
  </sheetViews>
  <sheetFormatPr defaultColWidth="8.7109375" defaultRowHeight="11.45"/>
  <cols>
    <col min="1" max="1" width="8.7109375" style="64"/>
    <col min="2" max="2" width="6.7109375" style="64" customWidth="1"/>
    <col min="3" max="3" width="19.140625" style="64" customWidth="1"/>
    <col min="4" max="4" width="13.7109375" style="64" customWidth="1"/>
    <col min="5" max="5" width="16.7109375" style="64" customWidth="1"/>
    <col min="6" max="6" width="21.140625" style="64" customWidth="1"/>
    <col min="7" max="7" width="8.7109375" style="64"/>
    <col min="8" max="8" width="9" style="64" bestFit="1" customWidth="1"/>
    <col min="9" max="9" width="8.7109375" style="64"/>
    <col min="10" max="10" width="13.42578125" style="64" customWidth="1"/>
    <col min="11" max="11" width="19.7109375" style="64" customWidth="1"/>
    <col min="12" max="12" width="88.42578125" style="64" customWidth="1"/>
    <col min="13" max="13" width="18.28515625" style="64" customWidth="1"/>
    <col min="14" max="16384" width="8.7109375" style="64"/>
  </cols>
  <sheetData>
    <row r="2" spans="2:13" ht="13.9">
      <c r="B2" s="1" t="s">
        <v>411</v>
      </c>
    </row>
    <row r="4" spans="2:13" ht="15" customHeight="1" thickBot="1">
      <c r="B4" s="390" t="s">
        <v>412</v>
      </c>
      <c r="C4" s="390"/>
      <c r="D4" s="390"/>
      <c r="E4" s="390"/>
      <c r="F4" s="390"/>
      <c r="G4" s="390"/>
      <c r="H4" s="390"/>
      <c r="J4" s="177" t="s">
        <v>413</v>
      </c>
      <c r="K4" s="177" t="s">
        <v>414</v>
      </c>
      <c r="L4" s="177" t="s">
        <v>415</v>
      </c>
      <c r="M4" s="177" t="s">
        <v>416</v>
      </c>
    </row>
    <row r="5" spans="2:13" ht="12" thickBot="1">
      <c r="B5" s="390"/>
      <c r="C5" s="390"/>
      <c r="D5" s="390"/>
      <c r="E5" s="390"/>
      <c r="F5" s="390"/>
      <c r="G5" s="390"/>
      <c r="H5" s="390"/>
      <c r="J5" s="186">
        <v>0</v>
      </c>
      <c r="K5" s="184" t="s">
        <v>417</v>
      </c>
      <c r="L5" s="184" t="s">
        <v>418</v>
      </c>
      <c r="M5" s="184" t="s">
        <v>419</v>
      </c>
    </row>
    <row r="6" spans="2:13" ht="23.45" thickBot="1">
      <c r="B6" s="390"/>
      <c r="C6" s="390"/>
      <c r="D6" s="390"/>
      <c r="E6" s="390"/>
      <c r="F6" s="390"/>
      <c r="G6" s="390"/>
      <c r="H6" s="390"/>
      <c r="J6" s="187">
        <v>1</v>
      </c>
      <c r="K6" s="185" t="s">
        <v>420</v>
      </c>
      <c r="L6" s="185" t="s">
        <v>421</v>
      </c>
      <c r="M6" s="185" t="s">
        <v>422</v>
      </c>
    </row>
    <row r="7" spans="2:13" ht="25.9" customHeight="1" thickBot="1">
      <c r="B7"/>
      <c r="C7"/>
      <c r="D7"/>
      <c r="E7"/>
      <c r="F7"/>
      <c r="G7"/>
      <c r="H7"/>
      <c r="I7" s="64" t="s">
        <v>48</v>
      </c>
      <c r="J7" s="187">
        <v>2</v>
      </c>
      <c r="K7" s="185" t="s">
        <v>423</v>
      </c>
      <c r="L7" s="185" t="s">
        <v>424</v>
      </c>
      <c r="M7" s="185" t="s">
        <v>425</v>
      </c>
    </row>
    <row r="8" spans="2:13" ht="37.15" customHeight="1" thickBot="1">
      <c r="B8" s="390" t="s">
        <v>426</v>
      </c>
      <c r="C8" s="390"/>
      <c r="D8" s="390"/>
      <c r="E8" s="390"/>
      <c r="F8" s="390"/>
      <c r="G8" s="390"/>
      <c r="H8" s="390"/>
      <c r="J8" s="187">
        <v>3</v>
      </c>
      <c r="K8" s="185" t="s">
        <v>427</v>
      </c>
      <c r="L8" s="185" t="s">
        <v>428</v>
      </c>
      <c r="M8" s="185" t="s">
        <v>429</v>
      </c>
    </row>
    <row r="9" spans="2:13" ht="46.15" thickBot="1">
      <c r="B9" s="36"/>
      <c r="C9" s="36"/>
      <c r="D9" s="36"/>
      <c r="E9" s="36"/>
      <c r="F9" s="36"/>
      <c r="G9" s="36"/>
      <c r="H9" s="36"/>
      <c r="J9" s="187">
        <v>4</v>
      </c>
      <c r="K9" s="185" t="s">
        <v>430</v>
      </c>
      <c r="L9" s="185" t="s">
        <v>431</v>
      </c>
      <c r="M9" s="185" t="s">
        <v>432</v>
      </c>
    </row>
    <row r="10" spans="2:13" ht="24" customHeight="1" thickBot="1">
      <c r="G10" s="466" t="s">
        <v>433</v>
      </c>
      <c r="H10" s="466"/>
      <c r="J10" s="187">
        <v>5</v>
      </c>
      <c r="K10" s="185" t="s">
        <v>434</v>
      </c>
      <c r="L10" s="185" t="s">
        <v>435</v>
      </c>
      <c r="M10" s="185" t="s">
        <v>436</v>
      </c>
    </row>
    <row r="11" spans="2:13" ht="23.45" thickBot="1">
      <c r="B11" s="178" t="s">
        <v>437</v>
      </c>
      <c r="C11" s="179" t="s">
        <v>438</v>
      </c>
      <c r="D11" s="180" t="s">
        <v>439</v>
      </c>
      <c r="E11" s="179" t="s">
        <v>440</v>
      </c>
      <c r="F11" s="181" t="s">
        <v>441</v>
      </c>
      <c r="G11" s="175" t="s">
        <v>442</v>
      </c>
      <c r="H11" s="176" t="s">
        <v>443</v>
      </c>
      <c r="J11" s="187">
        <v>6</v>
      </c>
      <c r="K11" s="185" t="s">
        <v>444</v>
      </c>
      <c r="L11" s="185" t="s">
        <v>445</v>
      </c>
      <c r="M11" s="185" t="s">
        <v>446</v>
      </c>
    </row>
    <row r="12" spans="2:13" ht="13.9" customHeight="1">
      <c r="B12" s="161">
        <v>1</v>
      </c>
      <c r="C12" s="367" t="s">
        <v>447</v>
      </c>
      <c r="D12" s="368" t="s">
        <v>448</v>
      </c>
      <c r="E12" s="232"/>
      <c r="F12" s="232"/>
      <c r="G12" s="221"/>
      <c r="H12" s="221"/>
    </row>
    <row r="13" spans="2:13" ht="13.9" customHeight="1" thickBot="1">
      <c r="B13" s="161">
        <v>2</v>
      </c>
      <c r="C13" s="232" t="s">
        <v>449</v>
      </c>
      <c r="D13" s="369" t="s">
        <v>450</v>
      </c>
      <c r="E13" s="232"/>
      <c r="F13" s="232"/>
      <c r="G13" s="221"/>
      <c r="H13" s="221"/>
      <c r="J13" s="177" t="s">
        <v>451</v>
      </c>
      <c r="K13" s="177" t="s">
        <v>414</v>
      </c>
      <c r="L13" s="177" t="s">
        <v>415</v>
      </c>
    </row>
    <row r="14" spans="2:13" ht="13.9" customHeight="1" thickBot="1">
      <c r="B14" s="161">
        <v>3</v>
      </c>
      <c r="C14" s="232" t="s">
        <v>452</v>
      </c>
      <c r="D14" s="370" t="s">
        <v>453</v>
      </c>
      <c r="E14" s="232"/>
      <c r="F14" s="232"/>
      <c r="G14" s="221"/>
      <c r="H14" s="221"/>
      <c r="J14" s="188" t="s">
        <v>454</v>
      </c>
      <c r="K14" s="76" t="s">
        <v>455</v>
      </c>
      <c r="L14" s="76" t="s">
        <v>456</v>
      </c>
    </row>
    <row r="15" spans="2:13" ht="13.9" customHeight="1" thickBot="1">
      <c r="B15" s="161">
        <v>4</v>
      </c>
      <c r="C15" s="232" t="s">
        <v>457</v>
      </c>
      <c r="D15" s="230" t="s">
        <v>458</v>
      </c>
      <c r="E15" s="232"/>
      <c r="F15" s="232"/>
      <c r="G15" s="221"/>
      <c r="H15" s="221"/>
      <c r="J15" s="189" t="s">
        <v>459</v>
      </c>
      <c r="K15" s="77" t="s">
        <v>460</v>
      </c>
      <c r="L15" s="77" t="s">
        <v>460</v>
      </c>
    </row>
    <row r="16" spans="2:13" ht="13.9" customHeight="1" thickBot="1">
      <c r="B16" s="161">
        <v>5</v>
      </c>
      <c r="C16" s="232" t="s">
        <v>461</v>
      </c>
      <c r="D16" s="230" t="s">
        <v>462</v>
      </c>
      <c r="E16" s="232"/>
      <c r="F16" s="232"/>
      <c r="G16" s="221"/>
      <c r="H16" s="221"/>
      <c r="J16" s="189" t="s">
        <v>463</v>
      </c>
      <c r="K16" s="77" t="s">
        <v>464</v>
      </c>
      <c r="L16" s="77" t="s">
        <v>465</v>
      </c>
    </row>
    <row r="17" spans="2:12" ht="13.9" customHeight="1" thickBot="1">
      <c r="B17" s="161">
        <v>6</v>
      </c>
      <c r="C17" s="232" t="s">
        <v>466</v>
      </c>
      <c r="D17" s="230" t="s">
        <v>467</v>
      </c>
      <c r="E17" s="232"/>
      <c r="F17" s="232"/>
      <c r="G17" s="221"/>
      <c r="H17" s="221"/>
      <c r="J17" s="189" t="s">
        <v>468</v>
      </c>
      <c r="K17" s="77" t="s">
        <v>469</v>
      </c>
      <c r="L17" s="77" t="s">
        <v>470</v>
      </c>
    </row>
    <row r="18" spans="2:12" ht="13.9" customHeight="1" thickBot="1">
      <c r="B18" s="161">
        <v>7</v>
      </c>
      <c r="C18" s="232" t="s">
        <v>471</v>
      </c>
      <c r="D18" s="230" t="s">
        <v>472</v>
      </c>
      <c r="E18" s="232"/>
      <c r="F18" s="232"/>
      <c r="G18" s="221"/>
      <c r="H18" s="221"/>
      <c r="J18" s="189" t="s">
        <v>473</v>
      </c>
      <c r="K18" s="77" t="s">
        <v>474</v>
      </c>
      <c r="L18" s="77" t="s">
        <v>475</v>
      </c>
    </row>
    <row r="19" spans="2:12" ht="13.9" customHeight="1">
      <c r="B19" s="161">
        <v>8</v>
      </c>
      <c r="C19" s="232" t="s">
        <v>476</v>
      </c>
      <c r="D19" s="371" t="s">
        <v>477</v>
      </c>
      <c r="E19" s="232"/>
      <c r="F19" s="232"/>
      <c r="G19" s="221"/>
      <c r="H19" s="221"/>
    </row>
    <row r="20" spans="2:12" ht="13.9" customHeight="1">
      <c r="B20" s="161">
        <v>9</v>
      </c>
      <c r="C20" s="232" t="s">
        <v>478</v>
      </c>
      <c r="D20" s="230" t="s">
        <v>479</v>
      </c>
      <c r="E20" s="232"/>
      <c r="F20" s="232"/>
      <c r="G20" s="221"/>
      <c r="H20" s="221"/>
      <c r="J20" s="467" t="s">
        <v>480</v>
      </c>
      <c r="K20" s="467"/>
      <c r="L20" s="467"/>
    </row>
    <row r="21" spans="2:12" ht="13.9" customHeight="1">
      <c r="B21" s="161">
        <v>10</v>
      </c>
      <c r="C21" s="232"/>
      <c r="D21" s="232"/>
      <c r="E21" s="232"/>
      <c r="F21" s="232"/>
      <c r="G21" s="221"/>
      <c r="H21" s="221"/>
      <c r="J21" s="467"/>
      <c r="K21" s="467"/>
      <c r="L21" s="467"/>
    </row>
    <row r="22" spans="2:12" ht="13.9" customHeight="1">
      <c r="B22" s="161">
        <v>11</v>
      </c>
      <c r="C22" s="232"/>
      <c r="D22" s="232"/>
      <c r="E22" s="232"/>
      <c r="F22" s="232"/>
      <c r="G22" s="221"/>
      <c r="H22" s="221"/>
      <c r="J22" s="467"/>
      <c r="K22" s="467"/>
      <c r="L22" s="467"/>
    </row>
    <row r="23" spans="2:12" ht="13.9" customHeight="1">
      <c r="B23" s="161">
        <v>12</v>
      </c>
      <c r="C23" s="232"/>
      <c r="D23" s="232"/>
      <c r="E23" s="232"/>
      <c r="F23" s="232"/>
      <c r="G23" s="221"/>
      <c r="H23" s="221"/>
      <c r="J23" s="467"/>
      <c r="K23" s="467"/>
      <c r="L23" s="467"/>
    </row>
    <row r="24" spans="2:12" ht="13.9" customHeight="1">
      <c r="J24" s="467"/>
      <c r="K24" s="467"/>
      <c r="L24" s="467"/>
    </row>
    <row r="25" spans="2:12" ht="13.9" customHeight="1" thickBot="1">
      <c r="C25" s="79" t="s">
        <v>433</v>
      </c>
      <c r="E25" s="182"/>
      <c r="J25" s="467"/>
      <c r="K25" s="467"/>
      <c r="L25" s="467"/>
    </row>
    <row r="26" spans="2:12" ht="13.9" customHeight="1">
      <c r="C26" s="248" t="s">
        <v>481</v>
      </c>
      <c r="D26" s="249" t="s">
        <v>482</v>
      </c>
      <c r="E26" s="183"/>
      <c r="J26" s="121"/>
      <c r="K26" s="121"/>
      <c r="L26" s="121"/>
    </row>
    <row r="27" spans="2:12" ht="13.9" customHeight="1">
      <c r="C27" s="250" t="s">
        <v>483</v>
      </c>
      <c r="D27" s="251" t="s">
        <v>484</v>
      </c>
      <c r="E27" s="183"/>
      <c r="J27" s="121"/>
      <c r="K27" s="121"/>
      <c r="L27" s="121"/>
    </row>
    <row r="28" spans="2:12" ht="13.9" customHeight="1">
      <c r="C28" s="250" t="s">
        <v>485</v>
      </c>
      <c r="D28" s="251" t="s">
        <v>486</v>
      </c>
      <c r="E28" s="183"/>
      <c r="J28" s="75"/>
      <c r="K28" s="75"/>
      <c r="L28" s="75"/>
    </row>
    <row r="29" spans="2:12" ht="13.9" customHeight="1" thickBot="1">
      <c r="C29" s="252" t="s">
        <v>487</v>
      </c>
      <c r="D29" s="253" t="str">
        <f>CONCATENATE(D27,"REDUC")</f>
        <v>XXREDUC</v>
      </c>
      <c r="E29" s="183"/>
      <c r="J29" s="75"/>
      <c r="K29" s="75"/>
      <c r="L29" s="75"/>
    </row>
    <row r="30" spans="2:12" ht="13.9" customHeight="1"/>
    <row r="31" spans="2:12" ht="13.9" customHeight="1">
      <c r="B31" s="74" t="str">
        <f>CONCATENATE("* ",$D$26," UNEDUC",".")</f>
        <v>* Country UNEDUC.</v>
      </c>
    </row>
    <row r="32" spans="2:12" ht="13.9" customHeight="1">
      <c r="B32" s="64" t="str">
        <f t="shared" ref="B32:B40" si="0">CONCATENATE("IF (country=",$D$28," AND ",$D$29,"=",$B12,") UNEDUC=",$G12,".")</f>
        <v>IF (country=## AND XXREDUC=1) UNEDUC=.</v>
      </c>
    </row>
    <row r="33" spans="2:2" ht="13.9" customHeight="1">
      <c r="B33" s="64" t="str">
        <f t="shared" si="0"/>
        <v>IF (country=## AND XXREDUC=2) UNEDUC=.</v>
      </c>
    </row>
    <row r="34" spans="2:2" ht="13.9" customHeight="1">
      <c r="B34" s="64" t="str">
        <f t="shared" si="0"/>
        <v>IF (country=## AND XXREDUC=3) UNEDUC=.</v>
      </c>
    </row>
    <row r="35" spans="2:2" ht="13.9" customHeight="1">
      <c r="B35" s="64" t="str">
        <f t="shared" si="0"/>
        <v>IF (country=## AND XXREDUC=4) UNEDUC=.</v>
      </c>
    </row>
    <row r="36" spans="2:2" ht="13.9" customHeight="1">
      <c r="B36" s="64" t="str">
        <f t="shared" si="0"/>
        <v>IF (country=## AND XXREDUC=5) UNEDUC=.</v>
      </c>
    </row>
    <row r="37" spans="2:2" ht="13.9" customHeight="1">
      <c r="B37" s="64" t="str">
        <f t="shared" si="0"/>
        <v>IF (country=## AND XXREDUC=6) UNEDUC=.</v>
      </c>
    </row>
    <row r="38" spans="2:2" ht="13.9" customHeight="1">
      <c r="B38" s="64" t="str">
        <f t="shared" si="0"/>
        <v>IF (country=## AND XXREDUC=7) UNEDUC=.</v>
      </c>
    </row>
    <row r="39" spans="2:2" ht="13.9" customHeight="1">
      <c r="B39" s="64" t="str">
        <f t="shared" si="0"/>
        <v>IF (country=## AND XXREDUC=8) UNEDUC=.</v>
      </c>
    </row>
    <row r="40" spans="2:2" ht="13.9" customHeight="1">
      <c r="B40" s="64" t="str">
        <f t="shared" si="0"/>
        <v>IF (country=## AND XXREDUC=9) UNEDUC=.</v>
      </c>
    </row>
    <row r="41" spans="2:2" ht="13.9" customHeight="1">
      <c r="B41" s="47"/>
    </row>
    <row r="42" spans="2:2" ht="13.9" customHeight="1">
      <c r="B42" s="74" t="str">
        <f>CONCATENATE("* ",$D$26," GEMEDUC",".")</f>
        <v>* Country GEMEDUC.</v>
      </c>
    </row>
    <row r="43" spans="2:2" ht="13.9" customHeight="1">
      <c r="B43" s="64" t="str">
        <f t="shared" ref="B43:B51" si="1">CONCATENATE("IF (country=",$D$28," AND ",$D$29,"=",$B12,") GEMEDUC=",$H12,".")</f>
        <v>IF (country=## AND XXREDUC=1) GEMEDUC=.</v>
      </c>
    </row>
    <row r="44" spans="2:2" ht="13.9" customHeight="1">
      <c r="B44" s="64" t="str">
        <f t="shared" si="1"/>
        <v>IF (country=## AND XXREDUC=2) GEMEDUC=.</v>
      </c>
    </row>
    <row r="45" spans="2:2" ht="13.9" customHeight="1">
      <c r="B45" s="64" t="str">
        <f t="shared" si="1"/>
        <v>IF (country=## AND XXREDUC=3) GEMEDUC=.</v>
      </c>
    </row>
    <row r="46" spans="2:2" ht="13.9" customHeight="1">
      <c r="B46" s="64" t="str">
        <f t="shared" si="1"/>
        <v>IF (country=## AND XXREDUC=4) GEMEDUC=.</v>
      </c>
    </row>
    <row r="47" spans="2:2" ht="13.9" customHeight="1">
      <c r="B47" s="64" t="str">
        <f t="shared" si="1"/>
        <v>IF (country=## AND XXREDUC=5) GEMEDUC=.</v>
      </c>
    </row>
    <row r="48" spans="2:2" ht="13.9" customHeight="1">
      <c r="B48" s="64" t="str">
        <f t="shared" si="1"/>
        <v>IF (country=## AND XXREDUC=6) GEMEDUC=.</v>
      </c>
    </row>
    <row r="49" spans="2:2" ht="13.9" customHeight="1">
      <c r="B49" s="64" t="str">
        <f t="shared" si="1"/>
        <v>IF (country=## AND XXREDUC=7) GEMEDUC=.</v>
      </c>
    </row>
    <row r="50" spans="2:2" ht="13.9" customHeight="1">
      <c r="B50" s="64" t="str">
        <f t="shared" si="1"/>
        <v>IF (country=## AND XXREDUC=8) GEMEDUC=.</v>
      </c>
    </row>
    <row r="51" spans="2:2" ht="13.9" customHeight="1">
      <c r="B51" s="64" t="str">
        <f t="shared" si="1"/>
        <v>IF (country=## AND XXREDUC=9) GEMEDUC=.</v>
      </c>
    </row>
    <row r="52" spans="2:2" ht="13.9" customHeight="1">
      <c r="B52" s="47"/>
    </row>
    <row r="53" spans="2:2" ht="13.9" customHeight="1"/>
    <row r="54" spans="2:2" ht="13.9" customHeight="1"/>
  </sheetData>
  <mergeCells count="4">
    <mergeCell ref="G10:H10"/>
    <mergeCell ref="J20:L25"/>
    <mergeCell ref="B4:H6"/>
    <mergeCell ref="B8:H8"/>
  </mergeCells>
  <phoneticPr fontId="15" type="noConversion"/>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33"/>
  <sheetViews>
    <sheetView showGridLines="0" workbookViewId="0" xr3:uid="{44B22561-5205-5C8A-B808-2C70100D228F}">
      <pane ySplit="7" topLeftCell="A8" activePane="bottomLeft" state="frozen"/>
      <selection pane="bottomLeft" activeCell="C3" sqref="C3"/>
    </sheetView>
  </sheetViews>
  <sheetFormatPr defaultColWidth="10.7109375" defaultRowHeight="13.9" customHeight="1"/>
  <cols>
    <col min="1" max="1" width="16" style="64" customWidth="1"/>
    <col min="2" max="2" width="5.7109375" style="64" customWidth="1"/>
    <col min="3" max="3" width="8.42578125" style="64" customWidth="1"/>
    <col min="4" max="4" width="11.28515625" style="64" customWidth="1"/>
    <col min="5" max="5" width="12.7109375" style="64" customWidth="1"/>
    <col min="6" max="6" width="9.140625" style="64" customWidth="1"/>
    <col min="7" max="7" width="8.42578125" style="64" customWidth="1"/>
    <col min="8" max="8" width="5.28515625" style="64" customWidth="1"/>
    <col min="9" max="10" width="10.7109375" style="64"/>
    <col min="11" max="11" width="11.7109375" style="64" customWidth="1"/>
    <col min="12" max="12" width="4.140625" style="64" customWidth="1"/>
    <col min="13" max="19" width="9.7109375" style="64" customWidth="1"/>
    <col min="20" max="16384" width="10.7109375" style="64"/>
  </cols>
  <sheetData>
    <row r="1" spans="1:19" ht="13.9" customHeight="1">
      <c r="A1" s="474" t="s">
        <v>488</v>
      </c>
    </row>
    <row r="2" spans="1:19" ht="13.9" customHeight="1">
      <c r="A2" s="474"/>
      <c r="C2" s="476" t="s">
        <v>489</v>
      </c>
      <c r="D2" s="476"/>
      <c r="E2" s="476"/>
      <c r="F2" s="476"/>
      <c r="G2" s="476"/>
      <c r="H2" s="476"/>
      <c r="I2" s="476"/>
      <c r="J2" s="476"/>
      <c r="K2" s="476"/>
    </row>
    <row r="3" spans="1:19" ht="13.9" customHeight="1">
      <c r="A3" s="474"/>
    </row>
    <row r="4" spans="1:19" ht="13.9" customHeight="1">
      <c r="A4" s="474"/>
      <c r="C4" s="475" t="s">
        <v>490</v>
      </c>
      <c r="D4" s="475"/>
      <c r="E4" s="475"/>
      <c r="F4" s="475"/>
      <c r="G4" s="475"/>
      <c r="H4" s="475"/>
      <c r="I4" s="475"/>
      <c r="J4" s="475"/>
      <c r="K4" s="475"/>
    </row>
    <row r="5" spans="1:19" ht="13.9" customHeight="1">
      <c r="A5" s="474"/>
      <c r="C5" s="475"/>
      <c r="D5" s="475"/>
      <c r="E5" s="475"/>
      <c r="F5" s="475"/>
      <c r="G5" s="475"/>
      <c r="H5" s="475"/>
      <c r="I5" s="475"/>
      <c r="J5" s="475"/>
      <c r="K5" s="475"/>
    </row>
    <row r="6" spans="1:19" ht="13.9" customHeight="1">
      <c r="A6" s="474"/>
    </row>
    <row r="7" spans="1:19" ht="13.9" customHeight="1">
      <c r="A7" s="474"/>
      <c r="C7" s="477" t="s">
        <v>491</v>
      </c>
      <c r="D7" s="477"/>
      <c r="E7" s="477"/>
      <c r="G7" s="112"/>
      <c r="I7" s="477" t="s">
        <v>492</v>
      </c>
      <c r="J7" s="477"/>
      <c r="K7" s="477"/>
    </row>
    <row r="8" spans="1:19" ht="13.9" customHeight="1">
      <c r="C8" s="80"/>
      <c r="D8" s="80"/>
      <c r="E8" s="80"/>
      <c r="I8" s="80"/>
      <c r="J8" s="80"/>
      <c r="K8" s="80"/>
      <c r="M8" s="468" t="s">
        <v>493</v>
      </c>
      <c r="N8" s="468"/>
      <c r="O8" s="468"/>
      <c r="P8" s="468"/>
      <c r="Q8" s="468"/>
      <c r="R8" s="468"/>
      <c r="S8" s="468"/>
    </row>
    <row r="9" spans="1:19" ht="13.9" customHeight="1">
      <c r="A9" s="191"/>
      <c r="B9" s="192" t="s">
        <v>494</v>
      </c>
      <c r="C9" s="190" t="s">
        <v>228</v>
      </c>
      <c r="D9" s="81"/>
      <c r="E9" s="81"/>
      <c r="H9" s="192" t="s">
        <v>494</v>
      </c>
      <c r="I9" s="81" t="s">
        <v>228</v>
      </c>
      <c r="J9" s="81"/>
      <c r="K9" s="81"/>
      <c r="M9" s="469" t="s">
        <v>495</v>
      </c>
      <c r="N9" s="469" t="s">
        <v>496</v>
      </c>
      <c r="O9" s="469" t="s">
        <v>497</v>
      </c>
      <c r="P9" s="469" t="s">
        <v>498</v>
      </c>
      <c r="Q9" s="469" t="s">
        <v>499</v>
      </c>
      <c r="R9" s="469" t="s">
        <v>500</v>
      </c>
      <c r="S9" s="469" t="s">
        <v>376</v>
      </c>
    </row>
    <row r="10" spans="1:19" ht="13.9" customHeight="1">
      <c r="A10" s="99"/>
      <c r="C10" s="85"/>
      <c r="D10" s="86" t="s">
        <v>229</v>
      </c>
      <c r="E10" s="86" t="s">
        <v>230</v>
      </c>
      <c r="I10" s="85"/>
      <c r="J10" s="86" t="s">
        <v>229</v>
      </c>
      <c r="K10" s="86" t="s">
        <v>230</v>
      </c>
      <c r="M10" s="470"/>
      <c r="N10" s="470"/>
      <c r="O10" s="470"/>
      <c r="P10" s="470"/>
      <c r="Q10" s="470"/>
      <c r="R10" s="470"/>
      <c r="S10" s="470" t="s">
        <v>376</v>
      </c>
    </row>
    <row r="11" spans="1:19" ht="13.9" customHeight="1">
      <c r="A11" s="99"/>
      <c r="B11" s="478">
        <v>1</v>
      </c>
      <c r="C11" s="82" t="s">
        <v>231</v>
      </c>
      <c r="D11" s="43"/>
      <c r="E11" s="43"/>
      <c r="H11" s="478">
        <v>1</v>
      </c>
      <c r="I11" s="82" t="s">
        <v>231</v>
      </c>
      <c r="J11" s="43"/>
      <c r="K11" s="43"/>
      <c r="M11" s="43"/>
      <c r="N11" s="43"/>
      <c r="O11" s="43"/>
      <c r="P11" s="43"/>
      <c r="Q11" s="43"/>
      <c r="R11" s="43"/>
      <c r="S11" s="43">
        <f>SUM(M11:R11)</f>
        <v>0</v>
      </c>
    </row>
    <row r="12" spans="1:19" ht="13.9" customHeight="1">
      <c r="A12" s="99"/>
      <c r="B12" s="478"/>
      <c r="C12" s="84" t="s">
        <v>232</v>
      </c>
      <c r="D12" s="43"/>
      <c r="E12" s="43"/>
      <c r="H12" s="478"/>
      <c r="I12" s="84" t="s">
        <v>232</v>
      </c>
      <c r="J12" s="43"/>
      <c r="K12" s="43"/>
      <c r="M12" t="s">
        <v>501</v>
      </c>
      <c r="N12"/>
      <c r="O12"/>
      <c r="P12" t="e">
        <f>(P11/S11)*100</f>
        <v>#DIV/0!</v>
      </c>
      <c r="Q12" t="e">
        <f>(Q11/S11)*100</f>
        <v>#DIV/0!</v>
      </c>
      <c r="R12">
        <f>R11</f>
        <v>0</v>
      </c>
      <c r="S12"/>
    </row>
    <row r="13" spans="1:19" ht="13.9" customHeight="1">
      <c r="A13" s="99"/>
      <c r="B13" s="478"/>
      <c r="C13" s="84" t="s">
        <v>234</v>
      </c>
      <c r="D13" s="43"/>
      <c r="E13" s="43"/>
      <c r="H13" s="478"/>
      <c r="I13" s="84" t="s">
        <v>234</v>
      </c>
      <c r="J13" s="43"/>
      <c r="K13" s="43"/>
    </row>
    <row r="14" spans="1:19" ht="13.9" customHeight="1">
      <c r="A14" s="99"/>
      <c r="B14" s="478"/>
      <c r="C14" s="84" t="s">
        <v>235</v>
      </c>
      <c r="D14" s="43"/>
      <c r="E14" s="43"/>
      <c r="H14" s="478"/>
      <c r="I14" s="84" t="s">
        <v>235</v>
      </c>
      <c r="J14" s="43"/>
      <c r="K14" s="43"/>
    </row>
    <row r="15" spans="1:19" ht="13.9" customHeight="1">
      <c r="A15" s="99"/>
      <c r="B15" s="478"/>
      <c r="C15" s="84" t="s">
        <v>236</v>
      </c>
      <c r="D15" s="43"/>
      <c r="E15" s="43"/>
      <c r="H15" s="478"/>
      <c r="I15" s="84" t="s">
        <v>236</v>
      </c>
      <c r="J15" s="43"/>
      <c r="K15" s="43"/>
    </row>
    <row r="16" spans="1:19" ht="13.9" customHeight="1">
      <c r="A16" s="99"/>
      <c r="C16" s="264"/>
      <c r="D16" s="96">
        <f>SUM(D11:D15)</f>
        <v>0</v>
      </c>
      <c r="E16" s="96">
        <f>SUM(E11:E15)</f>
        <v>0</v>
      </c>
      <c r="H16" s="478"/>
      <c r="I16" s="84" t="s">
        <v>375</v>
      </c>
      <c r="J16" s="43"/>
      <c r="K16" s="43"/>
    </row>
    <row r="17" spans="1:11" ht="13.9" customHeight="1">
      <c r="A17" s="99"/>
      <c r="E17" s="96">
        <f>SUM(D11:E15)</f>
        <v>0</v>
      </c>
      <c r="I17" s="264"/>
      <c r="J17" s="96">
        <f>SUM(J11:J16)</f>
        <v>0</v>
      </c>
      <c r="K17" s="96">
        <f>SUM(K11:K16)</f>
        <v>0</v>
      </c>
    </row>
    <row r="18" spans="1:11" ht="13.9" customHeight="1">
      <c r="A18" s="99"/>
      <c r="B18" s="193" t="s">
        <v>502</v>
      </c>
      <c r="C18" s="81" t="s">
        <v>503</v>
      </c>
      <c r="D18" s="81"/>
      <c r="E18" s="81"/>
      <c r="K18" s="96">
        <f>SUM(J11:K16)</f>
        <v>0</v>
      </c>
    </row>
    <row r="19" spans="1:11" ht="13.9" customHeight="1">
      <c r="A19" s="99"/>
      <c r="C19" s="85"/>
      <c r="D19" s="86" t="s">
        <v>229</v>
      </c>
      <c r="E19" s="86" t="s">
        <v>230</v>
      </c>
      <c r="H19" s="193" t="s">
        <v>502</v>
      </c>
      <c r="I19" s="81" t="s">
        <v>503</v>
      </c>
      <c r="J19" s="81"/>
      <c r="K19" s="81"/>
    </row>
    <row r="20" spans="1:11" ht="13.9" customHeight="1">
      <c r="A20" s="99"/>
      <c r="B20" s="478">
        <v>2</v>
      </c>
      <c r="C20" s="82" t="s">
        <v>231</v>
      </c>
      <c r="D20" s="43"/>
      <c r="E20" s="43"/>
      <c r="I20" s="85"/>
      <c r="J20" s="86" t="s">
        <v>229</v>
      </c>
      <c r="K20" s="86" t="s">
        <v>230</v>
      </c>
    </row>
    <row r="21" spans="1:11" ht="13.9" customHeight="1">
      <c r="A21" s="99"/>
      <c r="B21" s="478"/>
      <c r="C21" s="84" t="s">
        <v>232</v>
      </c>
      <c r="D21" s="43"/>
      <c r="E21" s="43"/>
      <c r="H21" s="478">
        <v>2</v>
      </c>
      <c r="I21" s="82" t="s">
        <v>231</v>
      </c>
      <c r="J21" s="43"/>
      <c r="K21" s="43"/>
    </row>
    <row r="22" spans="1:11" ht="13.9" customHeight="1">
      <c r="A22" s="99"/>
      <c r="B22" s="478"/>
      <c r="C22" s="84" t="s">
        <v>234</v>
      </c>
      <c r="D22" s="43"/>
      <c r="E22" s="43"/>
      <c r="H22" s="478"/>
      <c r="I22" s="84" t="s">
        <v>232</v>
      </c>
      <c r="J22" s="43"/>
      <c r="K22" s="43"/>
    </row>
    <row r="23" spans="1:11" ht="13.9" customHeight="1">
      <c r="A23" s="99"/>
      <c r="B23" s="478"/>
      <c r="C23" s="84" t="s">
        <v>235</v>
      </c>
      <c r="D23" s="43"/>
      <c r="E23" s="43"/>
      <c r="H23" s="478"/>
      <c r="I23" s="84" t="s">
        <v>234</v>
      </c>
      <c r="J23" s="43"/>
      <c r="K23" s="43"/>
    </row>
    <row r="24" spans="1:11" ht="13.9" customHeight="1">
      <c r="A24" s="99"/>
      <c r="B24" s="478"/>
      <c r="C24" s="84" t="s">
        <v>236</v>
      </c>
      <c r="D24" s="43"/>
      <c r="E24" s="43"/>
      <c r="H24" s="478"/>
      <c r="I24" s="84" t="s">
        <v>235</v>
      </c>
      <c r="J24" s="43"/>
      <c r="K24" s="43"/>
    </row>
    <row r="25" spans="1:11" ht="13.9" customHeight="1">
      <c r="A25" s="99"/>
      <c r="C25" s="264"/>
      <c r="D25" s="96">
        <f>SUM(D20:D24)</f>
        <v>0</v>
      </c>
      <c r="E25" s="96">
        <f>SUM(E20:E24)</f>
        <v>0</v>
      </c>
      <c r="H25" s="478"/>
      <c r="I25" s="84" t="s">
        <v>236</v>
      </c>
      <c r="J25" s="43"/>
      <c r="K25" s="43"/>
    </row>
    <row r="26" spans="1:11" ht="13.9" customHeight="1">
      <c r="A26" s="99"/>
      <c r="E26" s="96">
        <f>SUM(D20:E24)</f>
        <v>0</v>
      </c>
      <c r="H26" s="478"/>
      <c r="I26" s="84" t="s">
        <v>375</v>
      </c>
      <c r="J26" s="43"/>
      <c r="K26" s="43"/>
    </row>
    <row r="27" spans="1:11" ht="13.9" customHeight="1">
      <c r="C27" s="81" t="s">
        <v>237</v>
      </c>
      <c r="D27" s="81"/>
      <c r="E27" s="81"/>
      <c r="I27" s="264"/>
      <c r="J27" s="96">
        <f>SUM(J21:J26)</f>
        <v>0</v>
      </c>
      <c r="K27" s="96">
        <f>SUM(K21:K26)</f>
        <v>0</v>
      </c>
    </row>
    <row r="28" spans="1:11" ht="13.9" customHeight="1">
      <c r="C28" s="394" t="s">
        <v>238</v>
      </c>
      <c r="D28" s="394"/>
      <c r="E28" s="394"/>
      <c r="K28" s="96">
        <f>SUM(J21:K26)</f>
        <v>0</v>
      </c>
    </row>
    <row r="29" spans="1:11" ht="13.9" customHeight="1">
      <c r="D29" s="86" t="s">
        <v>229</v>
      </c>
      <c r="E29" s="86" t="s">
        <v>230</v>
      </c>
      <c r="I29" s="81" t="s">
        <v>237</v>
      </c>
      <c r="J29" s="81"/>
      <c r="K29" s="81"/>
    </row>
    <row r="30" spans="1:11" ht="13.9" customHeight="1">
      <c r="B30" s="478">
        <v>3</v>
      </c>
      <c r="C30" s="82" t="s">
        <v>231</v>
      </c>
      <c r="D30" s="83">
        <f t="shared" ref="D30:E34" si="0">D61*$E$68</f>
        <v>0</v>
      </c>
      <c r="E30" s="83">
        <f t="shared" si="0"/>
        <v>0</v>
      </c>
      <c r="I30" s="394" t="s">
        <v>238</v>
      </c>
      <c r="J30" s="394"/>
      <c r="K30" s="394"/>
    </row>
    <row r="31" spans="1:11" ht="13.9" customHeight="1">
      <c r="B31" s="478"/>
      <c r="C31" s="84" t="s">
        <v>232</v>
      </c>
      <c r="D31" s="83">
        <f t="shared" si="0"/>
        <v>0</v>
      </c>
      <c r="E31" s="83">
        <f t="shared" si="0"/>
        <v>0</v>
      </c>
      <c r="J31" s="86" t="s">
        <v>229</v>
      </c>
      <c r="K31" s="86" t="s">
        <v>230</v>
      </c>
    </row>
    <row r="32" spans="1:11" ht="13.9" customHeight="1">
      <c r="B32" s="478"/>
      <c r="C32" s="84" t="s">
        <v>234</v>
      </c>
      <c r="D32" s="83">
        <f t="shared" si="0"/>
        <v>0</v>
      </c>
      <c r="E32" s="83">
        <f t="shared" si="0"/>
        <v>0</v>
      </c>
      <c r="H32" s="478">
        <v>3</v>
      </c>
      <c r="I32" s="82" t="s">
        <v>231</v>
      </c>
      <c r="J32" s="83">
        <f t="shared" ref="J32:K37" si="1">J66*$K$74</f>
        <v>0</v>
      </c>
      <c r="K32" s="83">
        <f t="shared" si="1"/>
        <v>0</v>
      </c>
    </row>
    <row r="33" spans="2:11" ht="13.9" customHeight="1">
      <c r="B33" s="478"/>
      <c r="C33" s="84" t="s">
        <v>235</v>
      </c>
      <c r="D33" s="83">
        <f t="shared" si="0"/>
        <v>0</v>
      </c>
      <c r="E33" s="83">
        <f t="shared" si="0"/>
        <v>0</v>
      </c>
      <c r="H33" s="478"/>
      <c r="I33" s="84" t="s">
        <v>232</v>
      </c>
      <c r="J33" s="83">
        <f t="shared" si="1"/>
        <v>0</v>
      </c>
      <c r="K33" s="83">
        <f t="shared" si="1"/>
        <v>0</v>
      </c>
    </row>
    <row r="34" spans="2:11" ht="13.9" customHeight="1">
      <c r="B34" s="478"/>
      <c r="C34" s="84" t="s">
        <v>236</v>
      </c>
      <c r="D34" s="83">
        <f t="shared" si="0"/>
        <v>0</v>
      </c>
      <c r="E34" s="83">
        <f t="shared" si="0"/>
        <v>0</v>
      </c>
      <c r="H34" s="478"/>
      <c r="I34" s="84" t="s">
        <v>234</v>
      </c>
      <c r="J34" s="83">
        <f t="shared" si="1"/>
        <v>0</v>
      </c>
      <c r="K34" s="83">
        <f t="shared" si="1"/>
        <v>0</v>
      </c>
    </row>
    <row r="35" spans="2:11" ht="13.9" customHeight="1">
      <c r="D35" s="96">
        <f>SUM(D30:D34)</f>
        <v>0</v>
      </c>
      <c r="E35" s="96">
        <f>SUM(E30:E34)</f>
        <v>0</v>
      </c>
      <c r="H35" s="478"/>
      <c r="I35" s="84" t="s">
        <v>235</v>
      </c>
      <c r="J35" s="83">
        <f t="shared" si="1"/>
        <v>0</v>
      </c>
      <c r="K35" s="83">
        <f t="shared" si="1"/>
        <v>0</v>
      </c>
    </row>
    <row r="36" spans="2:11" ht="13.9" customHeight="1">
      <c r="D36" s="87"/>
      <c r="E36" s="96">
        <f>D35+E35</f>
        <v>0</v>
      </c>
      <c r="H36" s="478"/>
      <c r="I36" s="84" t="s">
        <v>236</v>
      </c>
      <c r="J36" s="83">
        <f t="shared" si="1"/>
        <v>0</v>
      </c>
      <c r="K36" s="83">
        <f t="shared" si="1"/>
        <v>0</v>
      </c>
    </row>
    <row r="37" spans="2:11" ht="13.9" customHeight="1">
      <c r="B37" s="192" t="s">
        <v>494</v>
      </c>
      <c r="C37" s="81" t="s">
        <v>239</v>
      </c>
      <c r="D37" s="81"/>
      <c r="E37" s="81"/>
      <c r="H37" s="478"/>
      <c r="I37" s="84" t="s">
        <v>375</v>
      </c>
      <c r="J37" s="83">
        <f t="shared" si="1"/>
        <v>0</v>
      </c>
      <c r="K37" s="83">
        <f t="shared" si="1"/>
        <v>0</v>
      </c>
    </row>
    <row r="38" spans="2:11" ht="13.9" customHeight="1">
      <c r="C38" s="394" t="s">
        <v>504</v>
      </c>
      <c r="D38" s="394"/>
      <c r="E38" s="394"/>
      <c r="J38" s="96">
        <f>SUM(J32:J37)</f>
        <v>0</v>
      </c>
      <c r="K38" s="96">
        <f>SUM(K32:K37)</f>
        <v>0</v>
      </c>
    </row>
    <row r="39" spans="2:11" ht="13.9" customHeight="1">
      <c r="C39" s="394"/>
      <c r="D39" s="394"/>
      <c r="E39" s="394"/>
      <c r="J39" s="87"/>
      <c r="K39" s="96">
        <f>J38+K38</f>
        <v>0</v>
      </c>
    </row>
    <row r="40" spans="2:11" ht="13.9" customHeight="1">
      <c r="C40" s="394"/>
      <c r="D40" s="394"/>
      <c r="E40" s="394"/>
      <c r="H40" s="192" t="s">
        <v>494</v>
      </c>
      <c r="I40" s="81" t="s">
        <v>239</v>
      </c>
      <c r="J40" s="81"/>
      <c r="K40" s="81"/>
    </row>
    <row r="41" spans="2:11" ht="13.9" customHeight="1">
      <c r="C41" s="85"/>
      <c r="D41" s="86" t="s">
        <v>229</v>
      </c>
      <c r="E41" s="86" t="s">
        <v>230</v>
      </c>
      <c r="I41" s="394" t="s">
        <v>504</v>
      </c>
      <c r="J41" s="394"/>
      <c r="K41" s="394"/>
    </row>
    <row r="42" spans="2:11" ht="13.9" customHeight="1">
      <c r="B42" s="478">
        <v>4</v>
      </c>
      <c r="C42" s="82" t="s">
        <v>231</v>
      </c>
      <c r="D42" s="111" t="e">
        <f t="shared" ref="D42:E47" si="2">D70/D30</f>
        <v>#DIV/0!</v>
      </c>
      <c r="E42" s="111" t="e">
        <f t="shared" si="2"/>
        <v>#DIV/0!</v>
      </c>
      <c r="I42" s="394"/>
      <c r="J42" s="394"/>
      <c r="K42" s="394"/>
    </row>
    <row r="43" spans="2:11" ht="13.9" customHeight="1">
      <c r="B43" s="478"/>
      <c r="C43" s="84" t="s">
        <v>232</v>
      </c>
      <c r="D43" s="111" t="e">
        <f t="shared" si="2"/>
        <v>#DIV/0!</v>
      </c>
      <c r="E43" s="111" t="e">
        <f t="shared" si="2"/>
        <v>#DIV/0!</v>
      </c>
      <c r="I43" s="394"/>
      <c r="J43" s="394"/>
      <c r="K43" s="394"/>
    </row>
    <row r="44" spans="2:11" ht="13.9" customHeight="1">
      <c r="B44" s="478"/>
      <c r="C44" s="84" t="s">
        <v>234</v>
      </c>
      <c r="D44" s="111" t="e">
        <f t="shared" si="2"/>
        <v>#DIV/0!</v>
      </c>
      <c r="E44" s="111" t="e">
        <f t="shared" si="2"/>
        <v>#DIV/0!</v>
      </c>
      <c r="I44" s="85"/>
      <c r="J44" s="86" t="s">
        <v>229</v>
      </c>
      <c r="K44" s="86" t="s">
        <v>230</v>
      </c>
    </row>
    <row r="45" spans="2:11" ht="13.9" customHeight="1">
      <c r="B45" s="478"/>
      <c r="C45" s="84" t="s">
        <v>235</v>
      </c>
      <c r="D45" s="111" t="e">
        <f t="shared" si="2"/>
        <v>#DIV/0!</v>
      </c>
      <c r="E45" s="111" t="e">
        <f t="shared" si="2"/>
        <v>#DIV/0!</v>
      </c>
      <c r="H45" s="478">
        <v>4</v>
      </c>
      <c r="I45" s="82" t="s">
        <v>231</v>
      </c>
      <c r="J45" s="111" t="e">
        <f t="shared" ref="J45:K50" si="3">J76/J32</f>
        <v>#DIV/0!</v>
      </c>
      <c r="K45" s="111" t="e">
        <f t="shared" si="3"/>
        <v>#DIV/0!</v>
      </c>
    </row>
    <row r="46" spans="2:11" ht="13.9" customHeight="1">
      <c r="B46" s="478"/>
      <c r="C46" s="84" t="s">
        <v>236</v>
      </c>
      <c r="D46" s="111" t="e">
        <f t="shared" si="2"/>
        <v>#DIV/0!</v>
      </c>
      <c r="E46" s="111" t="e">
        <f t="shared" si="2"/>
        <v>#DIV/0!</v>
      </c>
      <c r="H46" s="478"/>
      <c r="I46" s="84" t="s">
        <v>232</v>
      </c>
      <c r="J46" s="111" t="e">
        <f t="shared" si="3"/>
        <v>#DIV/0!</v>
      </c>
      <c r="K46" s="111" t="e">
        <f t="shared" si="3"/>
        <v>#DIV/0!</v>
      </c>
    </row>
    <row r="47" spans="2:11" ht="13.9" customHeight="1">
      <c r="D47" s="265" t="e">
        <f t="shared" si="2"/>
        <v>#DIV/0!</v>
      </c>
      <c r="E47" s="265" t="e">
        <f t="shared" si="2"/>
        <v>#DIV/0!</v>
      </c>
      <c r="H47" s="478"/>
      <c r="I47" s="84" t="s">
        <v>234</v>
      </c>
      <c r="J47" s="111" t="e">
        <f t="shared" si="3"/>
        <v>#DIV/0!</v>
      </c>
      <c r="K47" s="111" t="e">
        <f t="shared" si="3"/>
        <v>#DIV/0!</v>
      </c>
    </row>
    <row r="48" spans="2:11" ht="13.9" customHeight="1">
      <c r="B48" s="193" t="s">
        <v>502</v>
      </c>
      <c r="C48" s="81" t="s">
        <v>505</v>
      </c>
      <c r="D48" s="81"/>
      <c r="E48" s="81"/>
      <c r="H48" s="478"/>
      <c r="I48" s="84" t="s">
        <v>235</v>
      </c>
      <c r="J48" s="111" t="e">
        <f t="shared" si="3"/>
        <v>#DIV/0!</v>
      </c>
      <c r="K48" s="111" t="e">
        <f t="shared" si="3"/>
        <v>#DIV/0!</v>
      </c>
    </row>
    <row r="49" spans="2:11" ht="13.9" customHeight="1">
      <c r="C49" s="394" t="s">
        <v>506</v>
      </c>
      <c r="D49" s="394"/>
      <c r="E49" s="394"/>
      <c r="H49" s="478"/>
      <c r="I49" s="84" t="s">
        <v>236</v>
      </c>
      <c r="J49" s="111" t="e">
        <f t="shared" si="3"/>
        <v>#DIV/0!</v>
      </c>
      <c r="K49" s="111" t="e">
        <f t="shared" si="3"/>
        <v>#DIV/0!</v>
      </c>
    </row>
    <row r="50" spans="2:11" ht="13.9" customHeight="1">
      <c r="C50" s="394"/>
      <c r="D50" s="394"/>
      <c r="E50" s="394"/>
      <c r="H50" s="478"/>
      <c r="I50" s="84" t="s">
        <v>375</v>
      </c>
      <c r="J50" s="111" t="e">
        <f t="shared" si="3"/>
        <v>#DIV/0!</v>
      </c>
      <c r="K50" s="111" t="e">
        <f t="shared" si="3"/>
        <v>#DIV/0!</v>
      </c>
    </row>
    <row r="51" spans="2:11" ht="13.9" customHeight="1">
      <c r="C51" s="394"/>
      <c r="D51" s="394"/>
      <c r="E51" s="394"/>
      <c r="J51" s="265" t="e">
        <f>SUM(J45:J50)</f>
        <v>#DIV/0!</v>
      </c>
      <c r="K51" s="265" t="e">
        <f>SUM(K45:K50)</f>
        <v>#DIV/0!</v>
      </c>
    </row>
    <row r="52" spans="2:11" ht="13.9" customHeight="1">
      <c r="C52" s="85"/>
      <c r="D52" s="86" t="s">
        <v>229</v>
      </c>
      <c r="E52" s="86" t="s">
        <v>230</v>
      </c>
      <c r="H52" s="193" t="s">
        <v>502</v>
      </c>
      <c r="I52" s="81" t="s">
        <v>505</v>
      </c>
      <c r="J52" s="81"/>
      <c r="K52" s="81"/>
    </row>
    <row r="53" spans="2:11" ht="13.9" customHeight="1">
      <c r="B53" s="478">
        <v>5</v>
      </c>
      <c r="C53" s="82" t="s">
        <v>231</v>
      </c>
      <c r="D53" s="111" t="e">
        <f t="shared" ref="D53:E58" si="4">D88/D30</f>
        <v>#DIV/0!</v>
      </c>
      <c r="E53" s="111" t="e">
        <f t="shared" si="4"/>
        <v>#DIV/0!</v>
      </c>
      <c r="I53" s="394" t="s">
        <v>506</v>
      </c>
      <c r="J53" s="394"/>
      <c r="K53" s="394"/>
    </row>
    <row r="54" spans="2:11" ht="13.9" customHeight="1">
      <c r="B54" s="478"/>
      <c r="C54" s="84" t="s">
        <v>232</v>
      </c>
      <c r="D54" s="111" t="e">
        <f t="shared" si="4"/>
        <v>#DIV/0!</v>
      </c>
      <c r="E54" s="111" t="e">
        <f t="shared" si="4"/>
        <v>#DIV/0!</v>
      </c>
      <c r="I54" s="394"/>
      <c r="J54" s="394"/>
      <c r="K54" s="394"/>
    </row>
    <row r="55" spans="2:11" ht="13.9" customHeight="1">
      <c r="B55" s="478"/>
      <c r="C55" s="84" t="s">
        <v>234</v>
      </c>
      <c r="D55" s="111" t="e">
        <f t="shared" si="4"/>
        <v>#DIV/0!</v>
      </c>
      <c r="E55" s="111" t="e">
        <f t="shared" si="4"/>
        <v>#DIV/0!</v>
      </c>
      <c r="I55" s="394"/>
      <c r="J55" s="394"/>
      <c r="K55" s="394"/>
    </row>
    <row r="56" spans="2:11" ht="13.9" customHeight="1">
      <c r="B56" s="478"/>
      <c r="C56" s="84" t="s">
        <v>235</v>
      </c>
      <c r="D56" s="111" t="e">
        <f t="shared" si="4"/>
        <v>#DIV/0!</v>
      </c>
      <c r="E56" s="111" t="e">
        <f t="shared" si="4"/>
        <v>#DIV/0!</v>
      </c>
      <c r="I56" s="85"/>
      <c r="J56" s="86" t="s">
        <v>229</v>
      </c>
      <c r="K56" s="86" t="s">
        <v>230</v>
      </c>
    </row>
    <row r="57" spans="2:11" ht="13.9" customHeight="1">
      <c r="B57" s="478"/>
      <c r="C57" s="84" t="s">
        <v>236</v>
      </c>
      <c r="D57" s="111" t="e">
        <f t="shared" si="4"/>
        <v>#DIV/0!</v>
      </c>
      <c r="E57" s="111" t="e">
        <f t="shared" si="4"/>
        <v>#DIV/0!</v>
      </c>
      <c r="H57" s="478">
        <v>5</v>
      </c>
      <c r="I57" s="82" t="s">
        <v>231</v>
      </c>
      <c r="J57" s="111" t="e">
        <f t="shared" ref="J57:K62" si="5">J96/J32</f>
        <v>#DIV/0!</v>
      </c>
      <c r="K57" s="111" t="e">
        <f t="shared" si="5"/>
        <v>#DIV/0!</v>
      </c>
    </row>
    <row r="58" spans="2:11" ht="13.9" customHeight="1">
      <c r="D58" s="265" t="e">
        <f t="shared" si="4"/>
        <v>#DIV/0!</v>
      </c>
      <c r="E58" s="265" t="e">
        <f t="shared" si="4"/>
        <v>#DIV/0!</v>
      </c>
      <c r="H58" s="478"/>
      <c r="I58" s="84" t="s">
        <v>232</v>
      </c>
      <c r="J58" s="111" t="e">
        <f t="shared" si="5"/>
        <v>#DIV/0!</v>
      </c>
      <c r="K58" s="111" t="e">
        <f t="shared" si="5"/>
        <v>#DIV/0!</v>
      </c>
    </row>
    <row r="59" spans="2:11" ht="13.9" customHeight="1">
      <c r="C59" s="81" t="s">
        <v>507</v>
      </c>
      <c r="D59" s="81"/>
      <c r="E59" s="81"/>
      <c r="H59" s="478"/>
      <c r="I59" s="84" t="s">
        <v>234</v>
      </c>
      <c r="J59" s="111" t="e">
        <f t="shared" si="5"/>
        <v>#DIV/0!</v>
      </c>
      <c r="K59" s="111" t="e">
        <f t="shared" si="5"/>
        <v>#DIV/0!</v>
      </c>
    </row>
    <row r="60" spans="2:11" ht="13.9" customHeight="1">
      <c r="C60" s="394" t="s">
        <v>508</v>
      </c>
      <c r="D60" s="394"/>
      <c r="E60" s="394"/>
      <c r="H60" s="478"/>
      <c r="I60" s="84" t="s">
        <v>235</v>
      </c>
      <c r="J60" s="111" t="e">
        <f t="shared" si="5"/>
        <v>#DIV/0!</v>
      </c>
      <c r="K60" s="111" t="e">
        <f t="shared" si="5"/>
        <v>#DIV/0!</v>
      </c>
    </row>
    <row r="61" spans="2:11" ht="13.9" customHeight="1">
      <c r="B61" s="478">
        <v>6</v>
      </c>
      <c r="C61" s="82" t="s">
        <v>231</v>
      </c>
      <c r="D61" s="43">
        <f>'D. Population Statistics'!D23</f>
        <v>26620</v>
      </c>
      <c r="E61" s="43">
        <f>'D. Population Statistics'!E23</f>
        <v>24992</v>
      </c>
      <c r="H61" s="478"/>
      <c r="I61" s="84" t="s">
        <v>236</v>
      </c>
      <c r="J61" s="111" t="e">
        <f t="shared" si="5"/>
        <v>#DIV/0!</v>
      </c>
      <c r="K61" s="111" t="e">
        <f t="shared" si="5"/>
        <v>#DIV/0!</v>
      </c>
    </row>
    <row r="62" spans="2:11" ht="13.9" customHeight="1">
      <c r="B62" s="478"/>
      <c r="C62" s="84" t="s">
        <v>232</v>
      </c>
      <c r="D62" s="43">
        <f>'D. Population Statistics'!D24</f>
        <v>47761</v>
      </c>
      <c r="E62" s="43">
        <f>'D. Population Statistics'!E24</f>
        <v>44921</v>
      </c>
      <c r="H62" s="478"/>
      <c r="I62" s="84" t="s">
        <v>375</v>
      </c>
      <c r="J62" s="111" t="e">
        <f t="shared" si="5"/>
        <v>#DIV/0!</v>
      </c>
      <c r="K62" s="111" t="e">
        <f t="shared" si="5"/>
        <v>#DIV/0!</v>
      </c>
    </row>
    <row r="63" spans="2:11" ht="13.9" customHeight="1">
      <c r="B63" s="478"/>
      <c r="C63" s="84" t="s">
        <v>234</v>
      </c>
      <c r="D63" s="43">
        <f>'D. Population Statistics'!D25</f>
        <v>47592</v>
      </c>
      <c r="E63" s="43">
        <f>'D. Population Statistics'!E25</f>
        <v>45687</v>
      </c>
      <c r="J63" s="265" t="e">
        <f>SUM(J57:J62)</f>
        <v>#DIV/0!</v>
      </c>
      <c r="K63" s="265" t="e">
        <f>SUM(K57:K62)</f>
        <v>#DIV/0!</v>
      </c>
    </row>
    <row r="64" spans="2:11" ht="13.9" customHeight="1">
      <c r="B64" s="478"/>
      <c r="C64" s="84" t="s">
        <v>235</v>
      </c>
      <c r="D64" s="43">
        <f>'D. Population Statistics'!D26</f>
        <v>48199</v>
      </c>
      <c r="E64" s="43">
        <f>'D. Population Statistics'!E26</f>
        <v>44408</v>
      </c>
      <c r="I64" s="81" t="s">
        <v>507</v>
      </c>
      <c r="J64" s="81"/>
      <c r="K64" s="81"/>
    </row>
    <row r="65" spans="2:12" ht="13.9" customHeight="1">
      <c r="B65" s="478"/>
      <c r="C65" s="84" t="s">
        <v>236</v>
      </c>
      <c r="D65" s="43">
        <f>'D. Population Statistics'!D27</f>
        <v>38194</v>
      </c>
      <c r="E65" s="43">
        <f>'D. Population Statistics'!E27</f>
        <v>35270</v>
      </c>
      <c r="I65" s="394" t="s">
        <v>508</v>
      </c>
      <c r="J65" s="394"/>
      <c r="K65" s="394"/>
    </row>
    <row r="66" spans="2:12" ht="13.9" customHeight="1">
      <c r="D66" s="96">
        <f>SUM(D61:D65)</f>
        <v>208366</v>
      </c>
      <c r="E66" s="96">
        <f>SUM(E61:E65)</f>
        <v>195278</v>
      </c>
      <c r="H66" s="478">
        <v>6</v>
      </c>
      <c r="I66" s="82" t="s">
        <v>231</v>
      </c>
      <c r="J66" s="43">
        <f>'D. Population Statistics'!D23</f>
        <v>26620</v>
      </c>
      <c r="K66" s="43">
        <f>'D. Population Statistics'!E23</f>
        <v>24992</v>
      </c>
    </row>
    <row r="67" spans="2:12" ht="13.9" customHeight="1">
      <c r="D67" s="113" t="s">
        <v>509</v>
      </c>
      <c r="E67" s="96">
        <f>D66+E66</f>
        <v>403644</v>
      </c>
      <c r="H67" s="478"/>
      <c r="I67" s="84" t="s">
        <v>232</v>
      </c>
      <c r="J67" s="43">
        <f>'D. Population Statistics'!D24</f>
        <v>47761</v>
      </c>
      <c r="K67" s="43">
        <f>'D. Population Statistics'!E24</f>
        <v>44921</v>
      </c>
    </row>
    <row r="68" spans="2:12" ht="13.9" customHeight="1">
      <c r="D68" s="113" t="s">
        <v>510</v>
      </c>
      <c r="E68" s="97">
        <f>E17/E67</f>
        <v>0</v>
      </c>
      <c r="H68" s="478"/>
      <c r="I68" s="84" t="s">
        <v>234</v>
      </c>
      <c r="J68" s="43">
        <f>'D. Population Statistics'!D25</f>
        <v>47592</v>
      </c>
      <c r="K68" s="43">
        <f>'D. Population Statistics'!E25</f>
        <v>45687</v>
      </c>
    </row>
    <row r="69" spans="2:12" ht="13.9" customHeight="1">
      <c r="C69" s="114"/>
      <c r="D69" s="115" t="s">
        <v>511</v>
      </c>
      <c r="E69" s="97">
        <f>E26/E67</f>
        <v>0</v>
      </c>
      <c r="H69" s="478"/>
      <c r="I69" s="84" t="s">
        <v>235</v>
      </c>
      <c r="J69" s="43">
        <f>'D. Population Statistics'!D26</f>
        <v>48199</v>
      </c>
      <c r="K69" s="43">
        <f>'D. Population Statistics'!E26</f>
        <v>44408</v>
      </c>
    </row>
    <row r="70" spans="2:12" ht="13.9" customHeight="1">
      <c r="B70" s="471" t="s">
        <v>512</v>
      </c>
      <c r="C70" s="100" t="s">
        <v>231</v>
      </c>
      <c r="D70" s="89">
        <f t="shared" ref="D70:E75" si="6">D11-D30</f>
        <v>0</v>
      </c>
      <c r="E70" s="89">
        <f t="shared" si="6"/>
        <v>0</v>
      </c>
      <c r="F70" s="101"/>
      <c r="H70" s="478"/>
      <c r="I70" s="84" t="s">
        <v>236</v>
      </c>
      <c r="J70" s="43">
        <f>'D. Population Statistics'!D27</f>
        <v>38194</v>
      </c>
      <c r="K70" s="43">
        <f>'D. Population Statistics'!E27</f>
        <v>35270</v>
      </c>
    </row>
    <row r="71" spans="2:12" ht="13.9" customHeight="1">
      <c r="B71" s="472"/>
      <c r="C71" s="102" t="s">
        <v>232</v>
      </c>
      <c r="D71" s="90">
        <f t="shared" si="6"/>
        <v>0</v>
      </c>
      <c r="E71" s="90">
        <f t="shared" si="6"/>
        <v>0</v>
      </c>
      <c r="F71" s="103"/>
      <c r="H71" s="478"/>
      <c r="I71" s="84" t="s">
        <v>375</v>
      </c>
      <c r="J71" s="43">
        <f>'D. Population Statistics'!D28</f>
        <v>0</v>
      </c>
      <c r="K71" s="43">
        <f>'D. Population Statistics'!E28</f>
        <v>0</v>
      </c>
    </row>
    <row r="72" spans="2:12" ht="13.9" customHeight="1">
      <c r="B72" s="472"/>
      <c r="C72" s="102" t="s">
        <v>234</v>
      </c>
      <c r="D72" s="90">
        <f t="shared" si="6"/>
        <v>0</v>
      </c>
      <c r="E72" s="90">
        <f t="shared" si="6"/>
        <v>0</v>
      </c>
      <c r="F72" s="103"/>
      <c r="J72" s="96">
        <f>SUM(J66:J71)</f>
        <v>208366</v>
      </c>
      <c r="K72" s="96">
        <f>SUM(K66:K71)</f>
        <v>195278</v>
      </c>
    </row>
    <row r="73" spans="2:12" ht="13.9" customHeight="1">
      <c r="B73" s="472"/>
      <c r="C73" s="102" t="s">
        <v>513</v>
      </c>
      <c r="D73" s="90">
        <f t="shared" si="6"/>
        <v>0</v>
      </c>
      <c r="E73" s="90">
        <f t="shared" si="6"/>
        <v>0</v>
      </c>
      <c r="F73" s="103"/>
      <c r="J73" s="113" t="s">
        <v>509</v>
      </c>
      <c r="K73" s="96">
        <f>J72+K72</f>
        <v>403644</v>
      </c>
    </row>
    <row r="74" spans="2:12" ht="13.9" customHeight="1">
      <c r="B74" s="472"/>
      <c r="C74" s="102" t="s">
        <v>236</v>
      </c>
      <c r="D74" s="90">
        <f t="shared" si="6"/>
        <v>0</v>
      </c>
      <c r="E74" s="90">
        <f t="shared" si="6"/>
        <v>0</v>
      </c>
      <c r="F74" s="103"/>
      <c r="J74" s="113" t="s">
        <v>510</v>
      </c>
      <c r="K74" s="97">
        <f>K18/K73</f>
        <v>0</v>
      </c>
    </row>
    <row r="75" spans="2:12" ht="13.9" customHeight="1">
      <c r="B75" s="472"/>
      <c r="C75" s="87"/>
      <c r="D75" s="266">
        <f t="shared" si="6"/>
        <v>0</v>
      </c>
      <c r="E75" s="266">
        <f t="shared" si="6"/>
        <v>0</v>
      </c>
      <c r="F75" s="103"/>
      <c r="J75" s="113" t="s">
        <v>511</v>
      </c>
      <c r="K75" s="97">
        <f>K28/K73</f>
        <v>0</v>
      </c>
    </row>
    <row r="76" spans="2:12" ht="13.9" customHeight="1">
      <c r="B76" s="472"/>
      <c r="C76" s="102" t="s">
        <v>231</v>
      </c>
      <c r="D76" s="91" t="e">
        <f t="shared" ref="D76:E80" si="7">(D70*D70)/D30</f>
        <v>#DIV/0!</v>
      </c>
      <c r="E76" s="91" t="e">
        <f t="shared" si="7"/>
        <v>#DIV/0!</v>
      </c>
      <c r="F76" s="103"/>
      <c r="H76" s="471" t="s">
        <v>512</v>
      </c>
      <c r="I76" s="100" t="s">
        <v>231</v>
      </c>
      <c r="J76" s="89">
        <f t="shared" ref="J76:K82" si="8">J11-J32</f>
        <v>0</v>
      </c>
      <c r="K76" s="89">
        <f t="shared" si="8"/>
        <v>0</v>
      </c>
      <c r="L76" s="101"/>
    </row>
    <row r="77" spans="2:12" ht="13.9" customHeight="1">
      <c r="B77" s="472"/>
      <c r="C77" s="102" t="s">
        <v>232</v>
      </c>
      <c r="D77" s="91" t="e">
        <f t="shared" si="7"/>
        <v>#DIV/0!</v>
      </c>
      <c r="E77" s="91" t="e">
        <f t="shared" si="7"/>
        <v>#DIV/0!</v>
      </c>
      <c r="F77" s="103"/>
      <c r="H77" s="472"/>
      <c r="I77" s="102" t="s">
        <v>232</v>
      </c>
      <c r="J77" s="90">
        <f t="shared" si="8"/>
        <v>0</v>
      </c>
      <c r="K77" s="90">
        <f t="shared" si="8"/>
        <v>0</v>
      </c>
      <c r="L77" s="103"/>
    </row>
    <row r="78" spans="2:12" ht="13.9" customHeight="1">
      <c r="B78" s="472"/>
      <c r="C78" s="102" t="s">
        <v>234</v>
      </c>
      <c r="D78" s="91" t="e">
        <f t="shared" si="7"/>
        <v>#DIV/0!</v>
      </c>
      <c r="E78" s="91" t="e">
        <f t="shared" si="7"/>
        <v>#DIV/0!</v>
      </c>
      <c r="F78" s="103"/>
      <c r="H78" s="472"/>
      <c r="I78" s="102" t="s">
        <v>234</v>
      </c>
      <c r="J78" s="90">
        <f t="shared" si="8"/>
        <v>0</v>
      </c>
      <c r="K78" s="90">
        <f t="shared" si="8"/>
        <v>0</v>
      </c>
      <c r="L78" s="103"/>
    </row>
    <row r="79" spans="2:12" ht="13.9" customHeight="1">
      <c r="B79" s="472"/>
      <c r="C79" s="102" t="s">
        <v>513</v>
      </c>
      <c r="D79" s="91" t="e">
        <f t="shared" si="7"/>
        <v>#DIV/0!</v>
      </c>
      <c r="E79" s="91" t="e">
        <f t="shared" si="7"/>
        <v>#DIV/0!</v>
      </c>
      <c r="F79" s="103"/>
      <c r="H79" s="472"/>
      <c r="I79" s="102" t="s">
        <v>513</v>
      </c>
      <c r="J79" s="90">
        <f t="shared" si="8"/>
        <v>0</v>
      </c>
      <c r="K79" s="90">
        <f t="shared" si="8"/>
        <v>0</v>
      </c>
      <c r="L79" s="103"/>
    </row>
    <row r="80" spans="2:12" ht="13.9" customHeight="1">
      <c r="B80" s="472"/>
      <c r="C80" s="102" t="s">
        <v>236</v>
      </c>
      <c r="D80" s="91" t="e">
        <f t="shared" si="7"/>
        <v>#DIV/0!</v>
      </c>
      <c r="E80" s="91" t="e">
        <f t="shared" si="7"/>
        <v>#DIV/0!</v>
      </c>
      <c r="F80" s="103"/>
      <c r="H80" s="472"/>
      <c r="I80" s="102" t="s">
        <v>236</v>
      </c>
      <c r="J80" s="90">
        <f t="shared" si="8"/>
        <v>0</v>
      </c>
      <c r="K80" s="90">
        <f t="shared" si="8"/>
        <v>0</v>
      </c>
      <c r="L80" s="103"/>
    </row>
    <row r="81" spans="2:12" ht="13.9" customHeight="1">
      <c r="B81" s="472"/>
      <c r="D81" s="46"/>
      <c r="E81" s="98"/>
      <c r="F81" s="103"/>
      <c r="H81" s="472"/>
      <c r="I81" s="102" t="s">
        <v>375</v>
      </c>
      <c r="J81" s="90">
        <f t="shared" si="8"/>
        <v>0</v>
      </c>
      <c r="K81" s="90">
        <f t="shared" si="8"/>
        <v>0</v>
      </c>
      <c r="L81" s="103"/>
    </row>
    <row r="82" spans="2:12" ht="13.9" customHeight="1">
      <c r="B82" s="472"/>
      <c r="D82" s="91" t="s">
        <v>514</v>
      </c>
      <c r="E82" s="91" t="s">
        <v>515</v>
      </c>
      <c r="F82" s="103"/>
      <c r="H82" s="472"/>
      <c r="I82" s="87"/>
      <c r="J82" s="266">
        <f t="shared" si="8"/>
        <v>0</v>
      </c>
      <c r="K82" s="266">
        <f t="shared" si="8"/>
        <v>0</v>
      </c>
      <c r="L82" s="103"/>
    </row>
    <row r="83" spans="2:12" ht="13.9" customHeight="1">
      <c r="B83" s="472"/>
      <c r="D83" s="92" t="e">
        <f>SUM(D76:E80)</f>
        <v>#DIV/0!</v>
      </c>
      <c r="E83" s="94">
        <v>8</v>
      </c>
      <c r="F83" s="103"/>
      <c r="H83" s="472"/>
      <c r="I83" s="102" t="s">
        <v>231</v>
      </c>
      <c r="J83" s="91" t="e">
        <f t="shared" ref="J83:K88" si="9">(J76*J76)/J32</f>
        <v>#DIV/0!</v>
      </c>
      <c r="K83" s="91" t="e">
        <f t="shared" si="9"/>
        <v>#DIV/0!</v>
      </c>
      <c r="L83" s="103"/>
    </row>
    <row r="84" spans="2:12" ht="13.9" customHeight="1">
      <c r="B84" s="472"/>
      <c r="D84" s="46"/>
      <c r="E84" s="46"/>
      <c r="F84" s="103"/>
      <c r="H84" s="472"/>
      <c r="I84" s="102" t="s">
        <v>232</v>
      </c>
      <c r="J84" s="91" t="e">
        <f t="shared" si="9"/>
        <v>#DIV/0!</v>
      </c>
      <c r="K84" s="91" t="e">
        <f t="shared" si="9"/>
        <v>#DIV/0!</v>
      </c>
      <c r="L84" s="103"/>
    </row>
    <row r="85" spans="2:12" ht="13.9" customHeight="1">
      <c r="B85" s="472"/>
      <c r="D85" s="91">
        <v>0.05</v>
      </c>
      <c r="E85" s="91">
        <v>15.51</v>
      </c>
      <c r="F85" s="103"/>
      <c r="H85" s="472"/>
      <c r="I85" s="102" t="s">
        <v>234</v>
      </c>
      <c r="J85" s="91" t="e">
        <f t="shared" si="9"/>
        <v>#DIV/0!</v>
      </c>
      <c r="K85" s="91" t="e">
        <f t="shared" si="9"/>
        <v>#DIV/0!</v>
      </c>
      <c r="L85" s="103"/>
    </row>
    <row r="86" spans="2:12" ht="13.9" customHeight="1">
      <c r="B86" s="473"/>
      <c r="C86" s="104"/>
      <c r="D86" s="93">
        <v>0.01</v>
      </c>
      <c r="E86" s="93">
        <v>20.09</v>
      </c>
      <c r="F86" s="105"/>
      <c r="H86" s="472"/>
      <c r="I86" s="102" t="s">
        <v>513</v>
      </c>
      <c r="J86" s="91" t="e">
        <f t="shared" si="9"/>
        <v>#DIV/0!</v>
      </c>
      <c r="K86" s="91" t="e">
        <f t="shared" si="9"/>
        <v>#DIV/0!</v>
      </c>
      <c r="L86" s="103"/>
    </row>
    <row r="87" spans="2:12" ht="13.9" customHeight="1">
      <c r="D87" s="46"/>
      <c r="E87" s="98"/>
      <c r="H87" s="472"/>
      <c r="I87" s="102" t="s">
        <v>236</v>
      </c>
      <c r="J87" s="91" t="e">
        <f t="shared" si="9"/>
        <v>#DIV/0!</v>
      </c>
      <c r="K87" s="91" t="e">
        <f t="shared" si="9"/>
        <v>#DIV/0!</v>
      </c>
      <c r="L87" s="103"/>
    </row>
    <row r="88" spans="2:12" ht="13.9" customHeight="1">
      <c r="B88" s="471" t="s">
        <v>516</v>
      </c>
      <c r="C88" s="100" t="s">
        <v>231</v>
      </c>
      <c r="D88" s="89">
        <f t="shared" ref="D88:E93" si="10">D20-D30</f>
        <v>0</v>
      </c>
      <c r="E88" s="89">
        <f t="shared" si="10"/>
        <v>0</v>
      </c>
      <c r="F88" s="101"/>
      <c r="H88" s="472"/>
      <c r="I88" s="102" t="s">
        <v>375</v>
      </c>
      <c r="J88" s="91" t="e">
        <f t="shared" si="9"/>
        <v>#DIV/0!</v>
      </c>
      <c r="K88" s="91" t="e">
        <f t="shared" si="9"/>
        <v>#DIV/0!</v>
      </c>
      <c r="L88" s="103"/>
    </row>
    <row r="89" spans="2:12" ht="13.9" customHeight="1">
      <c r="B89" s="472"/>
      <c r="C89" s="102" t="s">
        <v>232</v>
      </c>
      <c r="D89" s="90">
        <f t="shared" si="10"/>
        <v>0</v>
      </c>
      <c r="E89" s="90">
        <f t="shared" si="10"/>
        <v>0</v>
      </c>
      <c r="F89" s="103"/>
      <c r="H89" s="472"/>
      <c r="J89" s="46"/>
      <c r="K89" s="98"/>
      <c r="L89" s="103"/>
    </row>
    <row r="90" spans="2:12" ht="13.9" customHeight="1">
      <c r="B90" s="472"/>
      <c r="C90" s="102" t="s">
        <v>234</v>
      </c>
      <c r="D90" s="90">
        <f t="shared" si="10"/>
        <v>0</v>
      </c>
      <c r="E90" s="90">
        <f t="shared" si="10"/>
        <v>0</v>
      </c>
      <c r="F90" s="103"/>
      <c r="H90" s="472"/>
      <c r="J90" s="91" t="s">
        <v>514</v>
      </c>
      <c r="K90" s="91" t="s">
        <v>515</v>
      </c>
      <c r="L90" s="103"/>
    </row>
    <row r="91" spans="2:12" ht="13.9" customHeight="1">
      <c r="B91" s="472"/>
      <c r="C91" s="102" t="s">
        <v>513</v>
      </c>
      <c r="D91" s="90">
        <f t="shared" si="10"/>
        <v>0</v>
      </c>
      <c r="E91" s="90">
        <f t="shared" si="10"/>
        <v>0</v>
      </c>
      <c r="F91" s="103"/>
      <c r="H91" s="472"/>
      <c r="J91" s="92" t="e">
        <f>SUM(J83:K88)</f>
        <v>#DIV/0!</v>
      </c>
      <c r="K91" s="94">
        <v>10</v>
      </c>
      <c r="L91" s="103"/>
    </row>
    <row r="92" spans="2:12" ht="13.9" customHeight="1">
      <c r="B92" s="472"/>
      <c r="C92" s="102" t="s">
        <v>236</v>
      </c>
      <c r="D92" s="90">
        <f t="shared" si="10"/>
        <v>0</v>
      </c>
      <c r="E92" s="90">
        <f t="shared" si="10"/>
        <v>0</v>
      </c>
      <c r="F92" s="103"/>
      <c r="H92" s="472"/>
      <c r="J92" s="46"/>
      <c r="K92" s="46"/>
      <c r="L92" s="103"/>
    </row>
    <row r="93" spans="2:12" ht="13.9" customHeight="1">
      <c r="B93" s="472"/>
      <c r="C93" s="87"/>
      <c r="D93" s="266">
        <f t="shared" si="10"/>
        <v>0</v>
      </c>
      <c r="E93" s="266">
        <f t="shared" si="10"/>
        <v>0</v>
      </c>
      <c r="F93" s="103"/>
      <c r="H93" s="472"/>
      <c r="J93" s="91">
        <v>0.05</v>
      </c>
      <c r="K93" s="91">
        <v>18.306999999999999</v>
      </c>
      <c r="L93" s="103"/>
    </row>
    <row r="94" spans="2:12" ht="13.9" customHeight="1">
      <c r="B94" s="472"/>
      <c r="C94" s="102" t="s">
        <v>231</v>
      </c>
      <c r="D94" s="91" t="e">
        <f t="shared" ref="D94:E98" si="11">(D88*D88)/D30</f>
        <v>#DIV/0!</v>
      </c>
      <c r="E94" s="91" t="e">
        <f t="shared" si="11"/>
        <v>#DIV/0!</v>
      </c>
      <c r="F94" s="103"/>
      <c r="H94" s="473"/>
      <c r="I94" s="104"/>
      <c r="J94" s="93">
        <v>0.01</v>
      </c>
      <c r="K94" s="93">
        <v>23.209</v>
      </c>
      <c r="L94" s="105"/>
    </row>
    <row r="95" spans="2:12" ht="13.9" customHeight="1">
      <c r="B95" s="472"/>
      <c r="C95" s="102" t="s">
        <v>232</v>
      </c>
      <c r="D95" s="91" t="e">
        <f t="shared" si="11"/>
        <v>#DIV/0!</v>
      </c>
      <c r="E95" s="91" t="e">
        <f t="shared" si="11"/>
        <v>#DIV/0!</v>
      </c>
      <c r="F95" s="103"/>
      <c r="J95" s="46"/>
      <c r="K95" s="98"/>
    </row>
    <row r="96" spans="2:12" ht="13.9" customHeight="1">
      <c r="B96" s="472"/>
      <c r="C96" s="102" t="s">
        <v>234</v>
      </c>
      <c r="D96" s="91" t="e">
        <f t="shared" si="11"/>
        <v>#DIV/0!</v>
      </c>
      <c r="E96" s="91" t="e">
        <f t="shared" si="11"/>
        <v>#DIV/0!</v>
      </c>
      <c r="F96" s="103"/>
      <c r="H96" s="471" t="s">
        <v>516</v>
      </c>
      <c r="I96" s="100" t="s">
        <v>231</v>
      </c>
      <c r="J96" s="89">
        <f t="shared" ref="J96:K102" si="12">J21-J32</f>
        <v>0</v>
      </c>
      <c r="K96" s="89">
        <f t="shared" si="12"/>
        <v>0</v>
      </c>
      <c r="L96" s="101"/>
    </row>
    <row r="97" spans="2:12" ht="13.9" customHeight="1">
      <c r="B97" s="472"/>
      <c r="C97" s="102" t="s">
        <v>513</v>
      </c>
      <c r="D97" s="91" t="e">
        <f t="shared" si="11"/>
        <v>#DIV/0!</v>
      </c>
      <c r="E97" s="91" t="e">
        <f t="shared" si="11"/>
        <v>#DIV/0!</v>
      </c>
      <c r="F97" s="103"/>
      <c r="H97" s="472"/>
      <c r="I97" s="102" t="s">
        <v>232</v>
      </c>
      <c r="J97" s="90">
        <f t="shared" si="12"/>
        <v>0</v>
      </c>
      <c r="K97" s="90">
        <f t="shared" si="12"/>
        <v>0</v>
      </c>
      <c r="L97" s="103"/>
    </row>
    <row r="98" spans="2:12" ht="13.9" customHeight="1">
      <c r="B98" s="472"/>
      <c r="C98" s="102" t="s">
        <v>236</v>
      </c>
      <c r="D98" s="91" t="e">
        <f t="shared" si="11"/>
        <v>#DIV/0!</v>
      </c>
      <c r="E98" s="91" t="e">
        <f t="shared" si="11"/>
        <v>#DIV/0!</v>
      </c>
      <c r="F98" s="103"/>
      <c r="H98" s="472"/>
      <c r="I98" s="102" t="s">
        <v>234</v>
      </c>
      <c r="J98" s="90">
        <f t="shared" si="12"/>
        <v>0</v>
      </c>
      <c r="K98" s="90">
        <f t="shared" si="12"/>
        <v>0</v>
      </c>
      <c r="L98" s="103"/>
    </row>
    <row r="99" spans="2:12" ht="13.9" customHeight="1">
      <c r="B99" s="472"/>
      <c r="D99" s="46"/>
      <c r="E99" s="98"/>
      <c r="F99" s="103"/>
      <c r="H99" s="472"/>
      <c r="I99" s="102" t="s">
        <v>513</v>
      </c>
      <c r="J99" s="90">
        <f t="shared" si="12"/>
        <v>0</v>
      </c>
      <c r="K99" s="90">
        <f t="shared" si="12"/>
        <v>0</v>
      </c>
      <c r="L99" s="103"/>
    </row>
    <row r="100" spans="2:12" ht="13.9" customHeight="1">
      <c r="B100" s="472"/>
      <c r="D100" s="91" t="s">
        <v>514</v>
      </c>
      <c r="E100" s="91" t="s">
        <v>515</v>
      </c>
      <c r="F100" s="103"/>
      <c r="H100" s="472"/>
      <c r="I100" s="102" t="s">
        <v>236</v>
      </c>
      <c r="J100" s="90">
        <f t="shared" si="12"/>
        <v>0</v>
      </c>
      <c r="K100" s="90">
        <f t="shared" si="12"/>
        <v>0</v>
      </c>
      <c r="L100" s="103"/>
    </row>
    <row r="101" spans="2:12" ht="13.9" customHeight="1">
      <c r="B101" s="472"/>
      <c r="D101" s="92" t="e">
        <f>SUM(D94:E98)</f>
        <v>#DIV/0!</v>
      </c>
      <c r="E101" s="94">
        <v>8</v>
      </c>
      <c r="F101" s="103"/>
      <c r="H101" s="472"/>
      <c r="I101" s="102" t="s">
        <v>375</v>
      </c>
      <c r="J101" s="90">
        <f t="shared" si="12"/>
        <v>0</v>
      </c>
      <c r="K101" s="90">
        <f t="shared" si="12"/>
        <v>0</v>
      </c>
      <c r="L101" s="103"/>
    </row>
    <row r="102" spans="2:12" ht="13.9" customHeight="1">
      <c r="B102" s="472"/>
      <c r="D102" s="46"/>
      <c r="E102" s="46"/>
      <c r="F102" s="103"/>
      <c r="H102" s="472"/>
      <c r="I102" s="87"/>
      <c r="J102" s="266">
        <f t="shared" si="12"/>
        <v>0</v>
      </c>
      <c r="K102" s="266">
        <f t="shared" si="12"/>
        <v>0</v>
      </c>
      <c r="L102" s="103"/>
    </row>
    <row r="103" spans="2:12" ht="13.9" customHeight="1">
      <c r="B103" s="472"/>
      <c r="D103" s="91">
        <v>0.05</v>
      </c>
      <c r="E103" s="91">
        <v>15.51</v>
      </c>
      <c r="F103" s="103"/>
      <c r="H103" s="472"/>
      <c r="I103" s="102" t="s">
        <v>231</v>
      </c>
      <c r="J103" s="91" t="e">
        <f t="shared" ref="J103:K108" si="13">(J96*J96)/J32</f>
        <v>#DIV/0!</v>
      </c>
      <c r="K103" s="91" t="e">
        <f t="shared" si="13"/>
        <v>#DIV/0!</v>
      </c>
      <c r="L103" s="103"/>
    </row>
    <row r="104" spans="2:12" ht="13.9" customHeight="1">
      <c r="B104" s="473"/>
      <c r="C104" s="104"/>
      <c r="D104" s="93">
        <v>0.01</v>
      </c>
      <c r="E104" s="93">
        <v>20.09</v>
      </c>
      <c r="F104" s="105"/>
      <c r="H104" s="472"/>
      <c r="I104" s="102" t="s">
        <v>232</v>
      </c>
      <c r="J104" s="91" t="e">
        <f t="shared" si="13"/>
        <v>#DIV/0!</v>
      </c>
      <c r="K104" s="91" t="e">
        <f t="shared" si="13"/>
        <v>#DIV/0!</v>
      </c>
      <c r="L104" s="103"/>
    </row>
    <row r="105" spans="2:12" ht="13.9" customHeight="1">
      <c r="D105" s="46"/>
      <c r="E105" s="98"/>
      <c r="H105" s="472"/>
      <c r="I105" s="102" t="s">
        <v>234</v>
      </c>
      <c r="J105" s="91" t="e">
        <f t="shared" si="13"/>
        <v>#DIV/0!</v>
      </c>
      <c r="K105" s="91" t="e">
        <f t="shared" si="13"/>
        <v>#DIV/0!</v>
      </c>
      <c r="L105" s="103"/>
    </row>
    <row r="106" spans="2:12" ht="13.9" customHeight="1">
      <c r="B106" s="471" t="s">
        <v>517</v>
      </c>
      <c r="C106" s="106" t="str">
        <f>CONCATENATE("*",'F. Education'!D26,".")</f>
        <v>*Country.</v>
      </c>
      <c r="D106" s="107"/>
      <c r="E106" s="107"/>
      <c r="F106" s="108"/>
      <c r="H106" s="472"/>
      <c r="I106" s="102" t="s">
        <v>513</v>
      </c>
      <c r="J106" s="91" t="e">
        <f t="shared" si="13"/>
        <v>#DIV/0!</v>
      </c>
      <c r="K106" s="91" t="e">
        <f t="shared" si="13"/>
        <v>#DIV/0!</v>
      </c>
      <c r="L106" s="103"/>
    </row>
    <row r="107" spans="2:12" ht="13.9" customHeight="1">
      <c r="B107" s="472"/>
      <c r="C107" s="87" t="str">
        <f>CONCATENATE("IF (Country = ",'F. Education'!D28,") M1824CT =",D61,".")</f>
        <v>IF (Country = ##) M1824CT =26620.</v>
      </c>
      <c r="D107" s="87"/>
      <c r="E107" s="87"/>
      <c r="F107" s="109"/>
      <c r="H107" s="472"/>
      <c r="I107" s="102" t="s">
        <v>236</v>
      </c>
      <c r="J107" s="91" t="e">
        <f t="shared" si="13"/>
        <v>#DIV/0!</v>
      </c>
      <c r="K107" s="91" t="e">
        <f t="shared" si="13"/>
        <v>#DIV/0!</v>
      </c>
      <c r="L107" s="103"/>
    </row>
    <row r="108" spans="2:12" ht="13.9" customHeight="1">
      <c r="B108" s="472"/>
      <c r="C108" s="87" t="str">
        <f>CONCATENATE("IF (Country = ",'F. Education'!D28,") M2534CT =",D62,".")</f>
        <v>IF (Country = ##) M2534CT =47761.</v>
      </c>
      <c r="D108" s="87"/>
      <c r="E108" s="87"/>
      <c r="F108" s="109"/>
      <c r="H108" s="472"/>
      <c r="I108" s="102" t="s">
        <v>375</v>
      </c>
      <c r="J108" s="91" t="e">
        <f t="shared" si="13"/>
        <v>#DIV/0!</v>
      </c>
      <c r="K108" s="91" t="e">
        <f t="shared" si="13"/>
        <v>#DIV/0!</v>
      </c>
      <c r="L108" s="103"/>
    </row>
    <row r="109" spans="2:12" ht="13.9" customHeight="1">
      <c r="B109" s="472"/>
      <c r="C109" s="87" t="str">
        <f>CONCATENATE("IF (Country = ",'F. Education'!D28,") M3544CT =",D63,".")</f>
        <v>IF (Country = ##) M3544CT =47592.</v>
      </c>
      <c r="D109" s="87"/>
      <c r="E109" s="87"/>
      <c r="F109" s="109"/>
      <c r="H109" s="472"/>
      <c r="J109" s="46"/>
      <c r="K109" s="98"/>
      <c r="L109" s="103"/>
    </row>
    <row r="110" spans="2:12" ht="13.9" customHeight="1">
      <c r="B110" s="472"/>
      <c r="C110" s="87" t="str">
        <f>CONCATENATE("IF (Country = ",'F. Education'!D28,") M4554CT =",D64,".")</f>
        <v>IF (Country = ##) M4554CT =48199.</v>
      </c>
      <c r="D110" s="87"/>
      <c r="E110" s="87"/>
      <c r="F110" s="109"/>
      <c r="H110" s="472"/>
      <c r="J110" s="91" t="s">
        <v>514</v>
      </c>
      <c r="K110" s="91" t="s">
        <v>515</v>
      </c>
      <c r="L110" s="103"/>
    </row>
    <row r="111" spans="2:12" ht="13.9" customHeight="1">
      <c r="B111" s="472"/>
      <c r="C111" s="87" t="str">
        <f>CONCATENATE("IF (Country = ",'F. Education'!D28,") M5564CT=",D65,".")</f>
        <v>IF (Country = ##) M5564CT=38194.</v>
      </c>
      <c r="D111" s="87"/>
      <c r="E111" s="87"/>
      <c r="F111" s="109"/>
      <c r="H111" s="472"/>
      <c r="J111" s="92" t="e">
        <f>SUM(J103:K108)</f>
        <v>#DIV/0!</v>
      </c>
      <c r="K111" s="94">
        <v>10</v>
      </c>
      <c r="L111" s="103"/>
    </row>
    <row r="112" spans="2:12" ht="13.9" customHeight="1">
      <c r="B112" s="472"/>
      <c r="C112" s="87" t="s">
        <v>518</v>
      </c>
      <c r="D112" s="87"/>
      <c r="E112" s="87"/>
      <c r="F112" s="109"/>
      <c r="H112" s="472"/>
      <c r="J112" s="46"/>
      <c r="K112" s="46"/>
      <c r="L112" s="103"/>
    </row>
    <row r="113" spans="2:12" ht="13.9" customHeight="1">
      <c r="B113" s="472"/>
      <c r="C113" s="87"/>
      <c r="D113" s="87"/>
      <c r="E113" s="87"/>
      <c r="F113" s="109"/>
      <c r="H113" s="472"/>
      <c r="J113" s="91">
        <v>0.05</v>
      </c>
      <c r="K113" s="91">
        <v>18.306999999999999</v>
      </c>
      <c r="L113" s="103"/>
    </row>
    <row r="114" spans="2:12" ht="13.9" customHeight="1">
      <c r="B114" s="472"/>
      <c r="C114" s="87" t="str">
        <f>CONCATENATE("IF (Country = ",'F. Education'!D28,") F1824CT =",E61,".")</f>
        <v>IF (Country = ##) F1824CT =24992.</v>
      </c>
      <c r="D114" s="87"/>
      <c r="E114" s="87"/>
      <c r="F114" s="109"/>
      <c r="H114" s="473"/>
      <c r="I114" s="104"/>
      <c r="J114" s="93">
        <v>0.01</v>
      </c>
      <c r="K114" s="93">
        <v>23.209</v>
      </c>
      <c r="L114" s="105"/>
    </row>
    <row r="115" spans="2:12" ht="13.9" customHeight="1">
      <c r="B115" s="472"/>
      <c r="C115" s="87" t="str">
        <f>CONCATENATE("IF (Country = ",'F. Education'!D28,") F2534CT =",E62,".")</f>
        <v>IF (Country = ##) F2534CT =44921.</v>
      </c>
      <c r="D115" s="87"/>
      <c r="E115" s="87"/>
      <c r="F115" s="109"/>
      <c r="J115" s="46"/>
      <c r="K115" s="98"/>
    </row>
    <row r="116" spans="2:12" ht="13.9" customHeight="1">
      <c r="B116" s="472"/>
      <c r="C116" s="87" t="str">
        <f>CONCATENATE("IF (Country = ",'F. Education'!D28,") F3544CT =",E63,".")</f>
        <v>IF (Country = ##) F3544CT =45687.</v>
      </c>
      <c r="D116" s="87"/>
      <c r="E116" s="87"/>
      <c r="F116" s="109"/>
      <c r="H116" s="471" t="s">
        <v>517</v>
      </c>
      <c r="I116" s="106" t="str">
        <f>CONCATENATE("*",'F. Education'!D26,".")</f>
        <v>*Country.</v>
      </c>
      <c r="J116" s="107"/>
      <c r="K116" s="107"/>
      <c r="L116" s="108"/>
    </row>
    <row r="117" spans="2:12" ht="13.9" customHeight="1">
      <c r="B117" s="472"/>
      <c r="C117" s="87" t="str">
        <f>CONCATENATE("IF (Country = ",'F. Education'!D28,") F4554CT =",E64,".")</f>
        <v>IF (Country = ##) F4554CT =44408.</v>
      </c>
      <c r="D117" s="87"/>
      <c r="E117" s="87"/>
      <c r="F117" s="109"/>
      <c r="H117" s="472"/>
      <c r="I117" s="87" t="str">
        <f>CONCATENATE("IF (Country = ",'F. Education'!D28,") M1824CT =",J66,".")</f>
        <v>IF (Country = ##) M1824CT =26620.</v>
      </c>
      <c r="J117" s="87"/>
      <c r="K117" s="87"/>
      <c r="L117" s="109"/>
    </row>
    <row r="118" spans="2:12" ht="13.9" customHeight="1">
      <c r="B118" s="472"/>
      <c r="C118" s="87" t="str">
        <f>CONCATENATE("IF (Country = ",'F. Education'!D28,") F5564CT =",E65,".")</f>
        <v>IF (Country = ##) F5564CT =35270.</v>
      </c>
      <c r="D118" s="87"/>
      <c r="E118" s="87"/>
      <c r="F118" s="109"/>
      <c r="H118" s="472"/>
      <c r="I118" s="87" t="str">
        <f>CONCATENATE("IF (Country = ",'F. Education'!D28,") M2534CT =",J67,".")</f>
        <v>IF (Country = ##) M2534CT =47761.</v>
      </c>
      <c r="J118" s="87"/>
      <c r="K118" s="87"/>
      <c r="L118" s="109"/>
    </row>
    <row r="119" spans="2:12" ht="13.9" customHeight="1">
      <c r="B119" s="473"/>
      <c r="C119" s="95" t="s">
        <v>518</v>
      </c>
      <c r="D119" s="95"/>
      <c r="E119" s="95"/>
      <c r="F119" s="110"/>
      <c r="H119" s="472"/>
      <c r="I119" s="87" t="str">
        <f>CONCATENATE("IF (Country = ",'F. Education'!D28,") M3544CT =",J68,".")</f>
        <v>IF (Country = ##) M3544CT =47592.</v>
      </c>
      <c r="J119" s="87"/>
      <c r="K119" s="87"/>
      <c r="L119" s="109"/>
    </row>
    <row r="120" spans="2:12" ht="13.9" customHeight="1">
      <c r="C120" s="87"/>
      <c r="D120" s="87"/>
      <c r="E120" s="87"/>
      <c r="F120" s="87"/>
      <c r="H120" s="472"/>
      <c r="I120" s="87" t="str">
        <f>CONCATENATE("IF (Country = ",'F. Education'!D28,") M4554CT =",J69,".")</f>
        <v>IF (Country = ##) M4554CT =48199.</v>
      </c>
      <c r="J120" s="87"/>
      <c r="K120" s="87"/>
      <c r="L120" s="109"/>
    </row>
    <row r="121" spans="2:12" ht="13.9" customHeight="1">
      <c r="H121" s="472"/>
      <c r="I121" s="87" t="str">
        <f>CONCATENATE("IF (Country = ",'F. Education'!D28,") M5564CT=",J70,".")</f>
        <v>IF (Country = ##) M5564CT=38194.</v>
      </c>
      <c r="J121" s="87"/>
      <c r="K121" s="87"/>
      <c r="L121" s="109"/>
    </row>
    <row r="122" spans="2:12" ht="13.9" customHeight="1">
      <c r="H122" s="472"/>
      <c r="I122" s="87" t="str">
        <f>CONCATENATE("IF (Country = ",'F. Education'!D28,") M6599CT=",J71,".")</f>
        <v>IF (Country = ##) M6599CT=0.</v>
      </c>
      <c r="J122" s="87"/>
      <c r="K122" s="87"/>
      <c r="L122" s="109"/>
    </row>
    <row r="123" spans="2:12" ht="13.9" customHeight="1">
      <c r="H123" s="472"/>
      <c r="I123" s="87" t="s">
        <v>518</v>
      </c>
      <c r="J123" s="87"/>
      <c r="K123" s="87"/>
      <c r="L123" s="109"/>
    </row>
    <row r="124" spans="2:12" ht="13.9" customHeight="1">
      <c r="H124" s="472"/>
      <c r="J124" s="87"/>
      <c r="K124" s="87"/>
      <c r="L124" s="109"/>
    </row>
    <row r="125" spans="2:12" ht="13.9" customHeight="1">
      <c r="H125" s="472"/>
      <c r="I125" s="87" t="str">
        <f>CONCATENATE("IF (Country = ",'F. Education'!D28,") F1824CT =",K66,".")</f>
        <v>IF (Country = ##) F1824CT =24992.</v>
      </c>
      <c r="J125" s="87"/>
      <c r="K125" s="87"/>
      <c r="L125" s="109"/>
    </row>
    <row r="126" spans="2:12" ht="13.9" customHeight="1">
      <c r="H126" s="472"/>
      <c r="I126" s="87" t="str">
        <f>CONCATENATE("IF (Country = ",'F. Education'!D28,") F2534CT =",K67,".")</f>
        <v>IF (Country = ##) F2534CT =44921.</v>
      </c>
      <c r="J126" s="87"/>
      <c r="K126" s="87"/>
      <c r="L126" s="109"/>
    </row>
    <row r="127" spans="2:12" ht="13.9" customHeight="1">
      <c r="H127" s="472"/>
      <c r="I127" s="87" t="str">
        <f>CONCATENATE("IF (Country = ",'F. Education'!D28,") F3544CT =",K68,".")</f>
        <v>IF (Country = ##) F3544CT =45687.</v>
      </c>
      <c r="J127" s="87"/>
      <c r="K127" s="87"/>
      <c r="L127" s="109"/>
    </row>
    <row r="128" spans="2:12" ht="13.9" customHeight="1">
      <c r="H128" s="472"/>
      <c r="I128" s="87" t="str">
        <f>CONCATENATE("IF (Country = ",'F. Education'!D28,") F4554CT =",K69,".")</f>
        <v>IF (Country = ##) F4554CT =44408.</v>
      </c>
      <c r="J128" s="87"/>
      <c r="K128" s="87"/>
      <c r="L128" s="109"/>
    </row>
    <row r="129" spans="8:12" ht="13.9" customHeight="1">
      <c r="H129" s="472"/>
      <c r="I129" s="87" t="str">
        <f>CONCATENATE("IF (Country = ",'F. Education'!D28,") F5564CT =",K70,".")</f>
        <v>IF (Country = ##) F5564CT =35270.</v>
      </c>
      <c r="J129" s="87"/>
      <c r="K129" s="87"/>
      <c r="L129" s="109"/>
    </row>
    <row r="130" spans="8:12" ht="13.9" customHeight="1">
      <c r="H130" s="472"/>
      <c r="I130" s="87" t="str">
        <f>CONCATENATE("IF (Country = ",'F. Education'!D28,") F6599CT=",K71,".")</f>
        <v>IF (Country = ##) F6599CT=0.</v>
      </c>
      <c r="J130" s="87"/>
      <c r="K130" s="87"/>
      <c r="L130" s="109"/>
    </row>
    <row r="131" spans="8:12" ht="13.9" customHeight="1">
      <c r="H131" s="473"/>
      <c r="I131" s="95" t="s">
        <v>518</v>
      </c>
      <c r="J131" s="95"/>
      <c r="K131" s="95"/>
      <c r="L131" s="110"/>
    </row>
    <row r="132" spans="8:12" ht="13.9" customHeight="1">
      <c r="H132" s="116"/>
      <c r="L132" s="87"/>
    </row>
    <row r="133" spans="8:12" ht="13.9" customHeight="1">
      <c r="H133" s="116"/>
      <c r="J133" s="87"/>
      <c r="K133" s="87"/>
      <c r="L133" s="87"/>
    </row>
  </sheetData>
  <mergeCells count="39">
    <mergeCell ref="I41:K43"/>
    <mergeCell ref="I53:K55"/>
    <mergeCell ref="B11:B15"/>
    <mergeCell ref="H11:H16"/>
    <mergeCell ref="B20:B24"/>
    <mergeCell ref="B30:B34"/>
    <mergeCell ref="B42:B46"/>
    <mergeCell ref="H66:H71"/>
    <mergeCell ref="B53:B57"/>
    <mergeCell ref="B61:B65"/>
    <mergeCell ref="H21:H26"/>
    <mergeCell ref="H32:H37"/>
    <mergeCell ref="H45:H50"/>
    <mergeCell ref="H57:H62"/>
    <mergeCell ref="C49:E51"/>
    <mergeCell ref="H116:H131"/>
    <mergeCell ref="A1:A7"/>
    <mergeCell ref="H76:H94"/>
    <mergeCell ref="H96:H114"/>
    <mergeCell ref="C60:E60"/>
    <mergeCell ref="B106:B119"/>
    <mergeCell ref="B70:B86"/>
    <mergeCell ref="B88:B104"/>
    <mergeCell ref="C4:K5"/>
    <mergeCell ref="C2:K2"/>
    <mergeCell ref="C28:E28"/>
    <mergeCell ref="C7:E7"/>
    <mergeCell ref="I7:K7"/>
    <mergeCell ref="I30:K30"/>
    <mergeCell ref="I65:K65"/>
    <mergeCell ref="C38:E40"/>
    <mergeCell ref="M8:S8"/>
    <mergeCell ref="M9:M10"/>
    <mergeCell ref="N9:N10"/>
    <mergeCell ref="O9:O10"/>
    <mergeCell ref="P9:P10"/>
    <mergeCell ref="Q9:Q10"/>
    <mergeCell ref="R9:R10"/>
    <mergeCell ref="S9:S10"/>
  </mergeCells>
  <conditionalFormatting sqref="D83">
    <cfRule type="cellIs" dxfId="61" priority="112" stopIfTrue="1" operator="lessThan">
      <formula>15.51</formula>
    </cfRule>
  </conditionalFormatting>
  <conditionalFormatting sqref="D42:E46">
    <cfRule type="cellIs" dxfId="60" priority="110" operator="lessThan">
      <formula>-0.1</formula>
    </cfRule>
    <cfRule type="cellIs" dxfId="59" priority="111" operator="greaterThan">
      <formula>0.1</formula>
    </cfRule>
  </conditionalFormatting>
  <conditionalFormatting sqref="D101">
    <cfRule type="cellIs" dxfId="58" priority="109" stopIfTrue="1" operator="lessThan">
      <formula>18.307</formula>
    </cfRule>
  </conditionalFormatting>
  <conditionalFormatting sqref="D53">
    <cfRule type="cellIs" dxfId="57" priority="107" operator="lessThan">
      <formula>-0.1</formula>
    </cfRule>
    <cfRule type="cellIs" dxfId="56" priority="108" operator="greaterThan">
      <formula>0.1</formula>
    </cfRule>
  </conditionalFormatting>
  <conditionalFormatting sqref="D54">
    <cfRule type="cellIs" dxfId="55" priority="105" operator="lessThan">
      <formula>-0.1</formula>
    </cfRule>
    <cfRule type="cellIs" dxfId="54" priority="106" operator="greaterThan">
      <formula>0.1</formula>
    </cfRule>
  </conditionalFormatting>
  <conditionalFormatting sqref="D55">
    <cfRule type="cellIs" dxfId="53" priority="103" operator="lessThan">
      <formula>-0.1</formula>
    </cfRule>
    <cfRule type="cellIs" dxfId="52" priority="104" operator="greaterThan">
      <formula>0.1</formula>
    </cfRule>
  </conditionalFormatting>
  <conditionalFormatting sqref="D56">
    <cfRule type="cellIs" dxfId="51" priority="101" operator="lessThan">
      <formula>-0.1</formula>
    </cfRule>
    <cfRule type="cellIs" dxfId="50" priority="102" operator="greaterThan">
      <formula>0.1</formula>
    </cfRule>
  </conditionalFormatting>
  <conditionalFormatting sqref="D57">
    <cfRule type="cellIs" dxfId="49" priority="99" operator="lessThan">
      <formula>-0.1</formula>
    </cfRule>
    <cfRule type="cellIs" dxfId="48" priority="100" operator="greaterThan">
      <formula>0.1</formula>
    </cfRule>
  </conditionalFormatting>
  <conditionalFormatting sqref="E53">
    <cfRule type="cellIs" dxfId="47" priority="97" operator="lessThan">
      <formula>-0.1</formula>
    </cfRule>
    <cfRule type="cellIs" dxfId="46" priority="98" operator="greaterThan">
      <formula>0.1</formula>
    </cfRule>
  </conditionalFormatting>
  <conditionalFormatting sqref="E54">
    <cfRule type="cellIs" dxfId="45" priority="95" operator="lessThan">
      <formula>-0.1</formula>
    </cfRule>
    <cfRule type="cellIs" dxfId="44" priority="96" operator="greaterThan">
      <formula>0.1</formula>
    </cfRule>
  </conditionalFormatting>
  <conditionalFormatting sqref="E55">
    <cfRule type="cellIs" dxfId="43" priority="93" operator="lessThan">
      <formula>-0.1</formula>
    </cfRule>
    <cfRule type="cellIs" dxfId="42" priority="94" operator="greaterThan">
      <formula>0.1</formula>
    </cfRule>
  </conditionalFormatting>
  <conditionalFormatting sqref="E56">
    <cfRule type="cellIs" dxfId="41" priority="91" operator="lessThan">
      <formula>-0.1</formula>
    </cfRule>
    <cfRule type="cellIs" dxfId="40" priority="92" operator="greaterThan">
      <formula>0.1</formula>
    </cfRule>
  </conditionalFormatting>
  <conditionalFormatting sqref="E57">
    <cfRule type="cellIs" dxfId="39" priority="89" operator="lessThan">
      <formula>-0.1</formula>
    </cfRule>
    <cfRule type="cellIs" dxfId="38" priority="90" operator="greaterThan">
      <formula>0.1</formula>
    </cfRule>
  </conditionalFormatting>
  <conditionalFormatting sqref="J57">
    <cfRule type="cellIs" dxfId="37" priority="83" operator="lessThan">
      <formula>-0.1</formula>
    </cfRule>
    <cfRule type="cellIs" dxfId="36" priority="84" operator="greaterThan">
      <formula>0.1</formula>
    </cfRule>
  </conditionalFormatting>
  <conditionalFormatting sqref="J62">
    <cfRule type="cellIs" dxfId="35" priority="17" operator="lessThan">
      <formula>-0.1</formula>
    </cfRule>
    <cfRule type="cellIs" dxfId="34" priority="18" operator="greaterThan">
      <formula>0.1</formula>
    </cfRule>
  </conditionalFormatting>
  <conditionalFormatting sqref="J91">
    <cfRule type="cellIs" dxfId="33" priority="60" stopIfTrue="1" operator="lessThan">
      <formula>18.307</formula>
    </cfRule>
  </conditionalFormatting>
  <conditionalFormatting sqref="J111">
    <cfRule type="cellIs" dxfId="32" priority="59" stopIfTrue="1" operator="lessThan">
      <formula>18.307</formula>
    </cfRule>
  </conditionalFormatting>
  <conditionalFormatting sqref="J45:J49">
    <cfRule type="cellIs" dxfId="31" priority="57" operator="lessThan">
      <formula>-0.1</formula>
    </cfRule>
    <cfRule type="cellIs" dxfId="30" priority="58" operator="greaterThan">
      <formula>0.1</formula>
    </cfRule>
  </conditionalFormatting>
  <conditionalFormatting sqref="J50">
    <cfRule type="cellIs" dxfId="29" priority="55" operator="lessThan">
      <formula>-0.1</formula>
    </cfRule>
    <cfRule type="cellIs" dxfId="28" priority="56" operator="greaterThan">
      <formula>0.1</formula>
    </cfRule>
  </conditionalFormatting>
  <conditionalFormatting sqref="K45:K49">
    <cfRule type="cellIs" dxfId="27" priority="53" operator="lessThan">
      <formula>-0.1</formula>
    </cfRule>
    <cfRule type="cellIs" dxfId="26" priority="54" operator="greaterThan">
      <formula>0.1</formula>
    </cfRule>
  </conditionalFormatting>
  <conditionalFormatting sqref="K50">
    <cfRule type="cellIs" dxfId="25" priority="51" operator="lessThan">
      <formula>-0.1</formula>
    </cfRule>
    <cfRule type="cellIs" dxfId="24" priority="52" operator="greaterThan">
      <formula>0.1</formula>
    </cfRule>
  </conditionalFormatting>
  <conditionalFormatting sqref="K58">
    <cfRule type="cellIs" dxfId="23" priority="13" operator="lessThan">
      <formula>-0.1</formula>
    </cfRule>
    <cfRule type="cellIs" dxfId="22" priority="14" operator="greaterThan">
      <formula>0.1</formula>
    </cfRule>
  </conditionalFormatting>
  <conditionalFormatting sqref="J58">
    <cfRule type="cellIs" dxfId="21" priority="25" operator="lessThan">
      <formula>-0.1</formula>
    </cfRule>
    <cfRule type="cellIs" dxfId="20" priority="26" operator="greaterThan">
      <formula>0.1</formula>
    </cfRule>
  </conditionalFormatting>
  <conditionalFormatting sqref="J59">
    <cfRule type="cellIs" dxfId="19" priority="23" operator="lessThan">
      <formula>-0.1</formula>
    </cfRule>
    <cfRule type="cellIs" dxfId="18" priority="24" operator="greaterThan">
      <formula>0.1</formula>
    </cfRule>
  </conditionalFormatting>
  <conditionalFormatting sqref="J60">
    <cfRule type="cellIs" dxfId="17" priority="21" operator="lessThan">
      <formula>-0.1</formula>
    </cfRule>
    <cfRule type="cellIs" dxfId="16" priority="22" operator="greaterThan">
      <formula>0.1</formula>
    </cfRule>
  </conditionalFormatting>
  <conditionalFormatting sqref="J61">
    <cfRule type="cellIs" dxfId="15" priority="19" operator="lessThan">
      <formula>-0.1</formula>
    </cfRule>
    <cfRule type="cellIs" dxfId="14" priority="20" operator="greaterThan">
      <formula>0.1</formula>
    </cfRule>
  </conditionalFormatting>
  <conditionalFormatting sqref="K57">
    <cfRule type="cellIs" dxfId="13" priority="15" operator="lessThan">
      <formula>-0.1</formula>
    </cfRule>
    <cfRule type="cellIs" dxfId="12" priority="16" operator="greaterThan">
      <formula>0.1</formula>
    </cfRule>
  </conditionalFormatting>
  <conditionalFormatting sqref="K59">
    <cfRule type="cellIs" dxfId="11" priority="11" operator="lessThan">
      <formula>-0.1</formula>
    </cfRule>
    <cfRule type="cellIs" dxfId="10" priority="12" operator="greaterThan">
      <formula>0.1</formula>
    </cfRule>
  </conditionalFormatting>
  <conditionalFormatting sqref="K60">
    <cfRule type="cellIs" dxfId="9" priority="9" operator="lessThan">
      <formula>-0.1</formula>
    </cfRule>
    <cfRule type="cellIs" dxfId="8" priority="10" operator="greaterThan">
      <formula>0.1</formula>
    </cfRule>
  </conditionalFormatting>
  <conditionalFormatting sqref="K61">
    <cfRule type="cellIs" dxfId="7" priority="7" operator="lessThan">
      <formula>-0.1</formula>
    </cfRule>
    <cfRule type="cellIs" dxfId="6" priority="8" operator="greaterThan">
      <formula>0.1</formula>
    </cfRule>
  </conditionalFormatting>
  <conditionalFormatting sqref="K62">
    <cfRule type="cellIs" dxfId="5" priority="5" operator="lessThan">
      <formula>-0.1</formula>
    </cfRule>
    <cfRule type="cellIs" dxfId="4" priority="6" operator="greaterThan">
      <formula>0.1</formula>
    </cfRule>
  </conditionalFormatting>
  <conditionalFormatting sqref="R12">
    <cfRule type="cellIs" dxfId="3" priority="1" stopIfTrue="1" operator="greaterThan">
      <formula>0</formula>
    </cfRule>
    <cfRule type="cellIs" dxfId="2" priority="2" stopIfTrue="1" operator="greaterThan">
      <formula>1</formula>
    </cfRule>
  </conditionalFormatting>
  <conditionalFormatting sqref="Q12">
    <cfRule type="cellIs" dxfId="1" priority="3" stopIfTrue="1" operator="greaterThan">
      <formula>1</formula>
    </cfRule>
  </conditionalFormatting>
  <conditionalFormatting sqref="P12">
    <cfRule type="cellIs" dxfId="0" priority="4" stopIfTrue="1" operator="greaterThan">
      <formula>10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FEEC3924744D4A8FF8E7C166DC4FF1" ma:contentTypeVersion="6" ma:contentTypeDescription="Create a new document." ma:contentTypeScope="" ma:versionID="631fe7481b7e6f47fefbe11e5bab3066">
  <xsd:schema xmlns:xsd="http://www.w3.org/2001/XMLSchema" xmlns:xs="http://www.w3.org/2001/XMLSchema" xmlns:p="http://schemas.microsoft.com/office/2006/metadata/properties" xmlns:ns2="0402ee2a-ba1e-4f9c-811f-1515e7ab23ae" xmlns:ns3="2a5cc100-9f4f-4aa5-b1e6-c25a01f672d5" targetNamespace="http://schemas.microsoft.com/office/2006/metadata/properties" ma:root="true" ma:fieldsID="86c4d481187383768b4d4e6e948bb7fa" ns2:_="" ns3:_="">
    <xsd:import namespace="0402ee2a-ba1e-4f9c-811f-1515e7ab23ae"/>
    <xsd:import namespace="2a5cc100-9f4f-4aa5-b1e6-c25a01f672d5"/>
    <xsd:element name="properties">
      <xsd:complexType>
        <xsd:sequence>
          <xsd:element name="documentManagement">
            <xsd:complexType>
              <xsd:all>
                <xsd:element ref="ns2:Division_x002f_Unit_x00e9_"/>
                <xsd:element ref="ns2:Responsable"/>
                <xsd:element ref="ns2:Date"/>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2ee2a-ba1e-4f9c-811f-1515e7ab23ae" elementFormDefault="qualified">
    <xsd:import namespace="http://schemas.microsoft.com/office/2006/documentManagement/types"/>
    <xsd:import namespace="http://schemas.microsoft.com/office/infopath/2007/PartnerControls"/>
    <xsd:element name="Division_x002f_Unit_x00e9_" ma:index="4" ma:displayName="Division/Unité" ma:internalName="Division_x002f_Unit_x00e9_" ma:readOnly="false">
      <xsd:simpleType>
        <xsd:restriction base="dms:Text">
          <xsd:maxLength value="255"/>
        </xsd:restriction>
      </xsd:simpleType>
    </xsd:element>
    <xsd:element name="Responsable" ma:index="5" ma:displayName="Responsable" ma:internalName="Responsable" ma:readOnly="false">
      <xsd:simpleType>
        <xsd:restriction base="dms:Text">
          <xsd:maxLength value="255"/>
        </xsd:restriction>
      </xsd:simpleType>
    </xsd:element>
    <xsd:element name="Date" ma:index="6" ma:displayName="Année de référence" ma:description="Cannot use number as column type, is it displays a thousand separator." ma:internalName="Dat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5cc100-9f4f-4aa5-b1e6-c25a01f672d5" elementFormDefault="qualified">
    <xsd:import namespace="http://schemas.microsoft.com/office/2006/documentManagement/types"/>
    <xsd:import namespace="http://schemas.microsoft.com/office/infopath/2007/PartnerControls"/>
    <xsd:element name="SharedWithUsers" ma:index="11"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ivision_x002f_Unit_x00e9_ xmlns="0402ee2a-ba1e-4f9c-811f-1515e7ab23ae">RED - Recherche</Division_x002f_Unit_x00e9_>
    <Date xmlns="0402ee2a-ba1e-4f9c-811f-1515e7ab23ae">2018</Date>
    <Responsable xmlns="0402ee2a-ba1e-4f9c-811f-1515e7ab23ae">Cesare RIILLO</Responsable>
  </documentManagement>
</p:properties>
</file>

<file path=customXml/itemProps1.xml><?xml version="1.0" encoding="utf-8"?>
<ds:datastoreItem xmlns:ds="http://schemas.openxmlformats.org/officeDocument/2006/customXml" ds:itemID="{9181A8DF-CFD9-4433-86AB-CF65C99DC285}"/>
</file>

<file path=customXml/itemProps2.xml><?xml version="1.0" encoding="utf-8"?>
<ds:datastoreItem xmlns:ds="http://schemas.openxmlformats.org/officeDocument/2006/customXml" ds:itemID="{814DF1C4-4B79-44F3-9732-6FE7EBF5302C}"/>
</file>

<file path=customXml/itemProps3.xml><?xml version="1.0" encoding="utf-8"?>
<ds:datastoreItem xmlns:ds="http://schemas.openxmlformats.org/officeDocument/2006/customXml" ds:itemID="{77532239-A517-4131-937A-0BFC14AD64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Entrepreneurship Monitor (GEM) Adult Population Survey (APS)</dc:title>
  <dc:subject/>
  <dc:creator/>
  <cp:keywords/>
  <dc:description/>
  <cp:lastModifiedBy/>
  <cp:revision/>
  <dcterms:created xsi:type="dcterms:W3CDTF">2009-03-19T20:42:04Z</dcterms:created>
  <dcterms:modified xsi:type="dcterms:W3CDTF">2022-02-07T18:25:44Z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0x010100DBFEEC3924744D4A8FF8E7C166DC4FF1</vt:lpwstr>
  </property>
</Properties>
</file>